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4-2026_ГГ\Документы направляемые вместе с проектом бюджета 2024-2026\Пояснительная записка с приложениями\"/>
    </mc:Choice>
  </mc:AlternateContent>
  <bookViews>
    <workbookView xWindow="108" yWindow="96" windowWidth="16536" windowHeight="9432"/>
  </bookViews>
  <sheets>
    <sheet name="Лист1" sheetId="9" r:id="rId1"/>
    <sheet name="Лист1 (2)" sheetId="10" r:id="rId2"/>
  </sheets>
  <definedNames>
    <definedName name="_xlnm.Print_Titles" localSheetId="0">Лист1!$7:$7</definedName>
    <definedName name="_xlnm.Print_Titles" localSheetId="1">'Лист1 (2)'!$7:$7</definedName>
  </definedNames>
  <calcPr calcId="152511" iterate="1"/>
</workbook>
</file>

<file path=xl/calcChain.xml><?xml version="1.0" encoding="utf-8"?>
<calcChain xmlns="http://schemas.openxmlformats.org/spreadsheetml/2006/main">
  <c r="B30" i="9" l="1"/>
  <c r="C14" i="10" l="1"/>
  <c r="C30" i="10"/>
  <c r="B49" i="10"/>
  <c r="C48" i="10"/>
  <c r="D48" i="10" s="1"/>
  <c r="D47" i="10"/>
  <c r="C46" i="10"/>
  <c r="D46" i="10" s="1"/>
  <c r="B46" i="10"/>
  <c r="D45" i="10"/>
  <c r="C44" i="10"/>
  <c r="D44" i="10" s="1"/>
  <c r="B44" i="10"/>
  <c r="D43" i="10"/>
  <c r="D42" i="10"/>
  <c r="C41" i="10"/>
  <c r="D41" i="10" s="1"/>
  <c r="B41" i="10"/>
  <c r="D40" i="10"/>
  <c r="D39" i="10"/>
  <c r="C38" i="10"/>
  <c r="D38" i="10" s="1"/>
  <c r="B38" i="10"/>
  <c r="D37" i="10"/>
  <c r="D36" i="10"/>
  <c r="D35" i="10"/>
  <c r="C35" i="10"/>
  <c r="B35" i="10"/>
  <c r="D34" i="10"/>
  <c r="D33" i="10"/>
  <c r="C32" i="10"/>
  <c r="D32" i="10" s="1"/>
  <c r="B32" i="10"/>
  <c r="B31" i="10" s="1"/>
  <c r="C29" i="10"/>
  <c r="D29" i="10" s="1"/>
  <c r="B28" i="10"/>
  <c r="C28" i="10" s="1"/>
  <c r="D28" i="10" s="1"/>
  <c r="C27" i="10"/>
  <c r="D27" i="10" s="1"/>
  <c r="B27" i="10"/>
  <c r="C26" i="10"/>
  <c r="D26" i="10" s="1"/>
  <c r="D25" i="10"/>
  <c r="C25" i="10"/>
  <c r="C24" i="10"/>
  <c r="D24" i="10" s="1"/>
  <c r="D23" i="10"/>
  <c r="C23" i="10"/>
  <c r="C22" i="10"/>
  <c r="D22" i="10" s="1"/>
  <c r="D21" i="10"/>
  <c r="C21" i="10"/>
  <c r="C20" i="10"/>
  <c r="D20" i="10" s="1"/>
  <c r="D19" i="10"/>
  <c r="C19" i="10"/>
  <c r="C18" i="10"/>
  <c r="D18" i="10" s="1"/>
  <c r="D17" i="10"/>
  <c r="C17" i="10"/>
  <c r="B16" i="10"/>
  <c r="C16" i="10" s="1"/>
  <c r="D16" i="10" s="1"/>
  <c r="B15" i="10"/>
  <c r="C15" i="10" s="1"/>
  <c r="D15" i="10" s="1"/>
  <c r="B14" i="10"/>
  <c r="B30" i="10" s="1"/>
  <c r="D30" i="10" s="1"/>
  <c r="B12" i="10"/>
  <c r="D11" i="10"/>
  <c r="D10" i="10"/>
  <c r="D9" i="10"/>
  <c r="C8" i="10"/>
  <c r="B8" i="10"/>
  <c r="B50" i="10" s="1"/>
  <c r="D8" i="10" l="1"/>
  <c r="C31" i="10"/>
  <c r="D31" i="9"/>
  <c r="C31" i="9"/>
  <c r="B31" i="9"/>
  <c r="C46" i="9"/>
  <c r="B46" i="9"/>
  <c r="D47" i="9"/>
  <c r="D31" i="10" l="1"/>
  <c r="D14" i="10" s="1"/>
  <c r="C13" i="10" s="1"/>
  <c r="D46" i="9"/>
  <c r="C32" i="9"/>
  <c r="B32" i="9"/>
  <c r="D34" i="9"/>
  <c r="C49" i="10" l="1"/>
  <c r="D49" i="10" s="1"/>
  <c r="C12" i="10"/>
  <c r="C50" i="10" s="1"/>
  <c r="D50" i="10" s="1"/>
  <c r="B49" i="9"/>
  <c r="C48" i="9"/>
  <c r="B28" i="9" l="1"/>
  <c r="B27" i="9"/>
  <c r="C22" i="9" l="1"/>
  <c r="D22" i="9" s="1"/>
  <c r="C20" i="9" l="1"/>
  <c r="D20" i="9" s="1"/>
  <c r="B15" i="9" l="1"/>
  <c r="B14" i="9"/>
  <c r="D48" i="9" l="1"/>
  <c r="D45" i="9"/>
  <c r="D43" i="9"/>
  <c r="D42" i="9"/>
  <c r="D40" i="9"/>
  <c r="D39" i="9"/>
  <c r="D37" i="9"/>
  <c r="D36" i="9"/>
  <c r="D33" i="9"/>
  <c r="C15" i="9" l="1"/>
  <c r="C17" i="9"/>
  <c r="C18" i="9"/>
  <c r="C19" i="9"/>
  <c r="C21" i="9"/>
  <c r="C23" i="9"/>
  <c r="C24" i="9"/>
  <c r="C25" i="9"/>
  <c r="C26" i="9"/>
  <c r="C29" i="9"/>
  <c r="C44" i="9"/>
  <c r="B44" i="9"/>
  <c r="B12" i="9"/>
  <c r="D44" i="9" l="1"/>
  <c r="C41" i="9" l="1"/>
  <c r="B41" i="9"/>
  <c r="C38" i="9"/>
  <c r="B38" i="9"/>
  <c r="C28" i="9"/>
  <c r="C27" i="9"/>
  <c r="D41" i="9" l="1"/>
  <c r="D38" i="9"/>
  <c r="D9" i="9"/>
  <c r="D10" i="9"/>
  <c r="D11" i="9"/>
  <c r="B16" i="9" l="1"/>
  <c r="C16" i="9" l="1"/>
  <c r="D27" i="9"/>
  <c r="D21" i="9" l="1"/>
  <c r="C35" i="9" l="1"/>
  <c r="D32" i="9" l="1"/>
  <c r="B35" i="9" l="1"/>
  <c r="D35" i="9" l="1"/>
  <c r="D15" i="9"/>
  <c r="D16" i="9"/>
  <c r="D17" i="9"/>
  <c r="D18" i="9"/>
  <c r="D19" i="9"/>
  <c r="D23" i="9"/>
  <c r="D24" i="9"/>
  <c r="D25" i="9"/>
  <c r="D26" i="9"/>
  <c r="D29" i="9"/>
  <c r="D28" i="9"/>
  <c r="C8" i="9"/>
  <c r="B8" i="9"/>
  <c r="B50" i="9" s="1"/>
  <c r="C30" i="9" l="1"/>
  <c r="D30" i="9" s="1"/>
  <c r="C14" i="9"/>
  <c r="D14" i="9" s="1"/>
  <c r="C13" i="9" s="1"/>
  <c r="D8" i="9"/>
  <c r="C12" i="9" l="1"/>
  <c r="C50" i="9" s="1"/>
  <c r="D50" i="9" s="1"/>
  <c r="C49" i="9"/>
  <c r="D49" i="9" s="1"/>
</calcChain>
</file>

<file path=xl/sharedStrings.xml><?xml version="1.0" encoding="utf-8"?>
<sst xmlns="http://schemas.openxmlformats.org/spreadsheetml/2006/main" count="101" uniqueCount="49">
  <si>
    <t>ВСЕГО ДОХОДОВ</t>
  </si>
  <si>
    <t>Налоговые доходы</t>
  </si>
  <si>
    <t>Неналоговые доходы</t>
  </si>
  <si>
    <t>Безвозмездные поступления</t>
  </si>
  <si>
    <t>исполнительные листы</t>
  </si>
  <si>
    <t>Отклонение</t>
  </si>
  <si>
    <t>оплата теплоэнергоресурсов</t>
  </si>
  <si>
    <t xml:space="preserve">резервный фонд </t>
  </si>
  <si>
    <t>обслуживание муниципального долга</t>
  </si>
  <si>
    <t>МП "АПК "Безопасный город"</t>
  </si>
  <si>
    <t>проведение аварийно-восстановительных работ на плотинах в селах</t>
  </si>
  <si>
    <t>Подпрограмма "Организация отдыха, оздоровления и занятости детей и подростков"</t>
  </si>
  <si>
    <t>МП "Муниципальная собственность"</t>
  </si>
  <si>
    <t>Остальные расходы муниципальных учреждений (оплата налогов, услуги связи, текущее содержание учреждений, общерайонные мероприятия, участие в соревнованиях и т.д.)</t>
  </si>
  <si>
    <t>тыс.руб.</t>
  </si>
  <si>
    <t>ВСЕГО РАСХОДОВ, в т.ч.</t>
  </si>
  <si>
    <t>1) за счет собственных средств бюджета:</t>
  </si>
  <si>
    <t>2) за счет безвозмездных поступлений из бюджетов других уровней</t>
  </si>
  <si>
    <t>Всего расходов за счет всех источников</t>
  </si>
  <si>
    <t>Мероприятия по приведению учреждений в соответствие нормам, установленным надзорными органами, в том числе:</t>
  </si>
  <si>
    <t>оплата труда с начислениями</t>
  </si>
  <si>
    <t>питание в садах и школах (льготные категории)</t>
  </si>
  <si>
    <t>Источники доходов и направления расходов</t>
  </si>
  <si>
    <t>- ремонт и содержание автодорог общего пользования местного значения БМР в соответствии с требованиями Прокуратуры г.Балаково, МУ МВД Балаковское, ОГИБДД МУ МВД Балаковское</t>
  </si>
  <si>
    <t>МП  "Повышение инвестиционной привлекательности и развитие экономического потенциала Балаковского муниципального района"</t>
  </si>
  <si>
    <t>учреждения образования</t>
  </si>
  <si>
    <t>учреждения культуры</t>
  </si>
  <si>
    <t>Приложение №3</t>
  </si>
  <si>
    <t>к пояснительной записке</t>
  </si>
  <si>
    <t>Трудоустройство подростков в муниципальных учреждениях в период летних каникул</t>
  </si>
  <si>
    <t>межбюджетные трансферты поселениям БМР, на ремонт дорог и транспортное обслуживание</t>
  </si>
  <si>
    <t>Средства, зарезервированные для обеспечения дополнительных расходных обязательств</t>
  </si>
  <si>
    <t>КРМСиЗР</t>
  </si>
  <si>
    <t>- предписания и представления прокуратуры г. Балаково Саратовской области всего, в том числе:</t>
  </si>
  <si>
    <t>МКУ "Управление по делам ГО и ЧС БМР"</t>
  </si>
  <si>
    <t>- предписания федеральной службы по надзору в сфере защиты прав потребителей и благополучия человека по Саратовской области всего, в том числе:</t>
  </si>
  <si>
    <t>- предписания государственной противопожарной службы по Саратовской области всего, в том числе:</t>
  </si>
  <si>
    <t>- предписание управления обеспечения безопасности жизнедеятельности населения Правительства Саратовской области всего, в том числе:</t>
  </si>
  <si>
    <t>МКУ "УЖКХ"</t>
  </si>
  <si>
    <t>- предписание управления социальной защиты населения Балаковского района министерства социального развития Саратовской области всего, в том числе:</t>
  </si>
  <si>
    <t>Предложения о выделении в 2024 году бюджетных ассигнований на осуществление полномочий органов местного самоуправления и выполнение муниципальными учреждениями уставных задач по направлениям, находящимся на контроле надзорных органов</t>
  </si>
  <si>
    <t>межбюджетные трансферты поселениям БМР, на НВОС - озеленение</t>
  </si>
  <si>
    <t>Меры социальной поддержки отдельных категорий граждан на территории БМР</t>
  </si>
  <si>
    <t>учреждения спорта</t>
  </si>
  <si>
    <t>- предписание МУ МВД РФ "Балаковское" Саратовской области всего, в том числе:</t>
  </si>
  <si>
    <t>Проект на 2024 год с учетом обеспечения первоочередных расходов (оплата труда, ТЭРы и пр.)</t>
  </si>
  <si>
    <t>Проект на 2024 год с учетом приведения учреждений в соответствие нормам, установленным надзорными органами</t>
  </si>
  <si>
    <t>Предельный дефицит по БК РФ 10%  - не более          173 541,6 тыс.руб.</t>
  </si>
  <si>
    <t>Приложение №3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</si>
</sst>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0_р_._-;\-* #,##0.00_р_._-;_-* &quot;-&quot;??_р_._-;_-@_-"/>
    <numFmt numFmtId="166" formatCode="000"/>
    <numFmt numFmtId="167" formatCode="00\.00\.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6" fillId="0" borderId="0" applyFont="0" applyFill="0" applyBorder="0" applyAlignment="0" applyProtection="0"/>
  </cellStyleXfs>
  <cellXfs count="38">
    <xf numFmtId="0" fontId="0" fillId="0" borderId="0" xfId="0"/>
    <xf numFmtId="49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Font="1" applyFill="1" applyBorder="1" applyAlignment="1" applyProtection="1">
      <alignment vertical="center" wrapText="1"/>
      <protection hidden="1"/>
    </xf>
    <xf numFmtId="0" fontId="4" fillId="0" borderId="2" xfId="1" applyFont="1" applyFill="1" applyBorder="1" applyAlignment="1" applyProtection="1">
      <alignment vertical="center"/>
      <protection hidden="1"/>
    </xf>
    <xf numFmtId="0" fontId="7" fillId="0" borderId="2" xfId="0" applyFont="1" applyFill="1" applyBorder="1" applyAlignment="1">
      <alignment wrapText="1"/>
    </xf>
    <xf numFmtId="49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 vertical="top"/>
      <protection hidden="1"/>
    </xf>
    <xf numFmtId="164" fontId="4" fillId="0" borderId="2" xfId="0" applyNumberFormat="1" applyFont="1" applyFill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0" fillId="0" borderId="0" xfId="0" applyFont="1" applyFill="1"/>
    <xf numFmtId="0" fontId="9" fillId="0" borderId="0" xfId="0" applyFont="1" applyFill="1" applyAlignment="1">
      <alignment horizontal="right"/>
    </xf>
    <xf numFmtId="0" fontId="12" fillId="0" borderId="0" xfId="0" applyFont="1" applyFill="1"/>
    <xf numFmtId="0" fontId="3" fillId="0" borderId="2" xfId="0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Fill="1" applyBorder="1" applyAlignment="1">
      <alignment vertical="center" wrapText="1"/>
    </xf>
    <xf numFmtId="164" fontId="5" fillId="0" borderId="2" xfId="1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center" vertical="top"/>
    </xf>
    <xf numFmtId="0" fontId="14" fillId="0" borderId="0" xfId="0" applyFont="1" applyFill="1"/>
    <xf numFmtId="0" fontId="2" fillId="0" borderId="2" xfId="0" applyFont="1" applyFill="1" applyBorder="1"/>
    <xf numFmtId="0" fontId="4" fillId="0" borderId="2" xfId="0" applyFont="1" applyFill="1" applyBorder="1" applyAlignment="1">
      <alignment wrapText="1"/>
    </xf>
    <xf numFmtId="0" fontId="4" fillId="0" borderId="2" xfId="1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0" fontId="15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164" fontId="10" fillId="0" borderId="0" xfId="0" applyNumberFormat="1" applyFont="1" applyFill="1"/>
    <xf numFmtId="164" fontId="16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6"/>
  <sheetViews>
    <sheetView tabSelected="1" zoomScale="90" zoomScaleNormal="90" zoomScaleSheetLayoutView="90" workbookViewId="0">
      <selection activeCell="B14" sqref="B14"/>
    </sheetView>
  </sheetViews>
  <sheetFormatPr defaultColWidth="8.6640625" defaultRowHeight="15.6" x14ac:dyDescent="0.3"/>
  <cols>
    <col min="1" max="1" width="54.33203125" style="15" customWidth="1"/>
    <col min="2" max="2" width="19.6640625" style="15" customWidth="1"/>
    <col min="3" max="3" width="24" style="15" customWidth="1"/>
    <col min="4" max="4" width="18.5546875" style="15" customWidth="1"/>
    <col min="5" max="16384" width="8.6640625" style="15"/>
  </cols>
  <sheetData>
    <row r="1" spans="1:4" x14ac:dyDescent="0.3">
      <c r="D1" s="16" t="s">
        <v>48</v>
      </c>
    </row>
    <row r="2" spans="1:4" x14ac:dyDescent="0.3">
      <c r="D2" s="16"/>
    </row>
    <row r="3" spans="1:4" x14ac:dyDescent="0.3">
      <c r="D3" s="16"/>
    </row>
    <row r="5" spans="1:4" ht="57.6" customHeight="1" x14ac:dyDescent="0.3">
      <c r="A5" s="37" t="s">
        <v>40</v>
      </c>
      <c r="B5" s="37"/>
      <c r="C5" s="37"/>
      <c r="D5" s="37"/>
    </row>
    <row r="6" spans="1:4" s="17" customFormat="1" x14ac:dyDescent="0.3">
      <c r="A6" s="15"/>
      <c r="B6" s="15"/>
      <c r="C6" s="15"/>
      <c r="D6" s="16" t="s">
        <v>14</v>
      </c>
    </row>
    <row r="7" spans="1:4" ht="84.6" customHeight="1" x14ac:dyDescent="0.3">
      <c r="A7" s="18" t="s">
        <v>22</v>
      </c>
      <c r="B7" s="19" t="s">
        <v>45</v>
      </c>
      <c r="C7" s="19" t="s">
        <v>46</v>
      </c>
      <c r="D7" s="19" t="s">
        <v>5</v>
      </c>
    </row>
    <row r="8" spans="1:4" x14ac:dyDescent="0.3">
      <c r="A8" s="20" t="s">
        <v>0</v>
      </c>
      <c r="B8" s="21">
        <f>B9+B10+B11</f>
        <v>3936738.6</v>
      </c>
      <c r="C8" s="21">
        <f>C9+C10+C11</f>
        <v>3936738.6</v>
      </c>
      <c r="D8" s="22">
        <f>C8-B8</f>
        <v>0</v>
      </c>
    </row>
    <row r="9" spans="1:4" x14ac:dyDescent="0.3">
      <c r="A9" s="6" t="s">
        <v>1</v>
      </c>
      <c r="B9" s="10">
        <v>1561832.5</v>
      </c>
      <c r="C9" s="10">
        <v>1561832.5</v>
      </c>
      <c r="D9" s="23">
        <f>C9-B9</f>
        <v>0</v>
      </c>
    </row>
    <row r="10" spans="1:4" x14ac:dyDescent="0.3">
      <c r="A10" s="6" t="s">
        <v>2</v>
      </c>
      <c r="B10" s="10">
        <v>173583.4</v>
      </c>
      <c r="C10" s="10">
        <v>173583.4</v>
      </c>
      <c r="D10" s="23">
        <f t="shared" ref="D10:D11" si="0">C10-B10</f>
        <v>0</v>
      </c>
    </row>
    <row r="11" spans="1:4" x14ac:dyDescent="0.3">
      <c r="A11" s="7" t="s">
        <v>3</v>
      </c>
      <c r="B11" s="11">
        <v>2201322.7000000002</v>
      </c>
      <c r="C11" s="11">
        <v>2201322.7000000002</v>
      </c>
      <c r="D11" s="23">
        <f t="shared" si="0"/>
        <v>0</v>
      </c>
    </row>
    <row r="12" spans="1:4" s="25" customFormat="1" x14ac:dyDescent="0.3">
      <c r="A12" s="20" t="s">
        <v>15</v>
      </c>
      <c r="B12" s="22">
        <f>B13+B48</f>
        <v>4106466.9000000004</v>
      </c>
      <c r="C12" s="22">
        <f>C13+C48</f>
        <v>4106466.9</v>
      </c>
      <c r="D12" s="24"/>
    </row>
    <row r="13" spans="1:4" x14ac:dyDescent="0.3">
      <c r="A13" s="26" t="s">
        <v>16</v>
      </c>
      <c r="B13" s="23">
        <v>1905144.2</v>
      </c>
      <c r="C13" s="23">
        <f>C31+B13-B31+D14</f>
        <v>1905144.1999999997</v>
      </c>
      <c r="D13" s="23">
        <v>0</v>
      </c>
    </row>
    <row r="14" spans="1:4" x14ac:dyDescent="0.3">
      <c r="A14" s="27" t="s">
        <v>20</v>
      </c>
      <c r="B14" s="12">
        <f>848742.2-1716.4</f>
        <v>847025.79999999993</v>
      </c>
      <c r="C14" s="12">
        <f>B14-D31</f>
        <v>739028.89999999991</v>
      </c>
      <c r="D14" s="12">
        <f>C14-B14</f>
        <v>-107996.90000000002</v>
      </c>
    </row>
    <row r="15" spans="1:4" x14ac:dyDescent="0.3">
      <c r="A15" s="27" t="s">
        <v>6</v>
      </c>
      <c r="B15" s="12">
        <f>278190.3-215.2</f>
        <v>277975.09999999998</v>
      </c>
      <c r="C15" s="12">
        <f t="shared" ref="C15:C29" si="1">B15</f>
        <v>277975.09999999998</v>
      </c>
      <c r="D15" s="12">
        <f t="shared" ref="D15:D30" si="2">C15-B15</f>
        <v>0</v>
      </c>
    </row>
    <row r="16" spans="1:4" x14ac:dyDescent="0.3">
      <c r="A16" s="3" t="s">
        <v>7</v>
      </c>
      <c r="B16" s="12">
        <f>4000</f>
        <v>4000</v>
      </c>
      <c r="C16" s="12">
        <f t="shared" si="1"/>
        <v>4000</v>
      </c>
      <c r="D16" s="12">
        <f t="shared" si="2"/>
        <v>0</v>
      </c>
    </row>
    <row r="17" spans="1:4" x14ac:dyDescent="0.3">
      <c r="A17" s="3" t="s">
        <v>8</v>
      </c>
      <c r="B17" s="12">
        <v>47993.8</v>
      </c>
      <c r="C17" s="12">
        <f t="shared" si="1"/>
        <v>47993.8</v>
      </c>
      <c r="D17" s="12">
        <f t="shared" si="2"/>
        <v>0</v>
      </c>
    </row>
    <row r="18" spans="1:4" x14ac:dyDescent="0.3">
      <c r="A18" s="3" t="s">
        <v>4</v>
      </c>
      <c r="B18" s="12">
        <v>2000</v>
      </c>
      <c r="C18" s="12">
        <f t="shared" si="1"/>
        <v>2000</v>
      </c>
      <c r="D18" s="12">
        <f t="shared" si="2"/>
        <v>0</v>
      </c>
    </row>
    <row r="19" spans="1:4" ht="38.4" customHeight="1" x14ac:dyDescent="0.3">
      <c r="A19" s="3" t="s">
        <v>30</v>
      </c>
      <c r="B19" s="12">
        <v>284084.5</v>
      </c>
      <c r="C19" s="12">
        <f t="shared" si="1"/>
        <v>284084.5</v>
      </c>
      <c r="D19" s="12">
        <f t="shared" si="2"/>
        <v>0</v>
      </c>
    </row>
    <row r="20" spans="1:4" ht="31.95" customHeight="1" x14ac:dyDescent="0.3">
      <c r="A20" s="3" t="s">
        <v>41</v>
      </c>
      <c r="B20" s="12">
        <v>85400</v>
      </c>
      <c r="C20" s="12">
        <f t="shared" si="1"/>
        <v>85400</v>
      </c>
      <c r="D20" s="12">
        <f t="shared" si="2"/>
        <v>0</v>
      </c>
    </row>
    <row r="21" spans="1:4" ht="31.2" x14ac:dyDescent="0.3">
      <c r="A21" s="14" t="s">
        <v>31</v>
      </c>
      <c r="B21" s="12">
        <v>34000</v>
      </c>
      <c r="C21" s="12">
        <f t="shared" si="1"/>
        <v>34000</v>
      </c>
      <c r="D21" s="12">
        <f t="shared" si="2"/>
        <v>0</v>
      </c>
    </row>
    <row r="22" spans="1:4" ht="31.2" x14ac:dyDescent="0.3">
      <c r="A22" s="2" t="s">
        <v>42</v>
      </c>
      <c r="B22" s="12">
        <v>11493.4</v>
      </c>
      <c r="C22" s="12">
        <f t="shared" ref="C22" si="3">B22</f>
        <v>11493.4</v>
      </c>
      <c r="D22" s="12">
        <f t="shared" ref="D22" si="4">C22-B22</f>
        <v>0</v>
      </c>
    </row>
    <row r="23" spans="1:4" x14ac:dyDescent="0.3">
      <c r="A23" s="2" t="s">
        <v>9</v>
      </c>
      <c r="B23" s="12">
        <v>1700</v>
      </c>
      <c r="C23" s="12">
        <f t="shared" si="1"/>
        <v>1700</v>
      </c>
      <c r="D23" s="12">
        <f t="shared" si="2"/>
        <v>0</v>
      </c>
    </row>
    <row r="24" spans="1:4" ht="46.8" x14ac:dyDescent="0.3">
      <c r="A24" s="3" t="s">
        <v>24</v>
      </c>
      <c r="B24" s="12">
        <v>2080.6999999999998</v>
      </c>
      <c r="C24" s="12">
        <f t="shared" si="1"/>
        <v>2080.6999999999998</v>
      </c>
      <c r="D24" s="12">
        <f t="shared" si="2"/>
        <v>0</v>
      </c>
    </row>
    <row r="25" spans="1:4" x14ac:dyDescent="0.3">
      <c r="A25" s="4" t="s">
        <v>12</v>
      </c>
      <c r="B25" s="12">
        <v>3595</v>
      </c>
      <c r="C25" s="12">
        <f t="shared" si="1"/>
        <v>3595</v>
      </c>
      <c r="D25" s="12">
        <f t="shared" si="2"/>
        <v>0</v>
      </c>
    </row>
    <row r="26" spans="1:4" ht="31.2" x14ac:dyDescent="0.3">
      <c r="A26" s="28" t="s">
        <v>10</v>
      </c>
      <c r="B26" s="12">
        <v>1206</v>
      </c>
      <c r="C26" s="12">
        <f t="shared" si="1"/>
        <v>1206</v>
      </c>
      <c r="D26" s="12">
        <f t="shared" si="2"/>
        <v>0</v>
      </c>
    </row>
    <row r="27" spans="1:4" ht="31.2" x14ac:dyDescent="0.3">
      <c r="A27" s="27" t="s">
        <v>29</v>
      </c>
      <c r="B27" s="12">
        <f>2884.5+818.3+545.5</f>
        <v>4248.3</v>
      </c>
      <c r="C27" s="12">
        <f t="shared" si="1"/>
        <v>4248.3</v>
      </c>
      <c r="D27" s="12">
        <f t="shared" si="2"/>
        <v>0</v>
      </c>
    </row>
    <row r="28" spans="1:4" x14ac:dyDescent="0.3">
      <c r="A28" s="27" t="s">
        <v>21</v>
      </c>
      <c r="B28" s="12">
        <f>15511.3+22000</f>
        <v>37511.300000000003</v>
      </c>
      <c r="C28" s="12">
        <f t="shared" si="1"/>
        <v>37511.300000000003</v>
      </c>
      <c r="D28" s="12">
        <f t="shared" si="2"/>
        <v>0</v>
      </c>
    </row>
    <row r="29" spans="1:4" ht="31.2" x14ac:dyDescent="0.3">
      <c r="A29" s="5" t="s">
        <v>11</v>
      </c>
      <c r="B29" s="12">
        <v>30225.7</v>
      </c>
      <c r="C29" s="12">
        <f t="shared" si="1"/>
        <v>30225.7</v>
      </c>
      <c r="D29" s="12">
        <f t="shared" si="2"/>
        <v>0</v>
      </c>
    </row>
    <row r="30" spans="1:4" ht="62.4" x14ac:dyDescent="0.3">
      <c r="A30" s="27" t="s">
        <v>13</v>
      </c>
      <c r="B30" s="12">
        <f>B13-B14-B15-B16-B17-B18-B19-B20-B21-B22-B23-B24-B25-B26-B27-B28-B29-B31</f>
        <v>229041.59999999986</v>
      </c>
      <c r="C30" s="12">
        <f>B30</f>
        <v>229041.59999999986</v>
      </c>
      <c r="D30" s="12">
        <f t="shared" si="2"/>
        <v>0</v>
      </c>
    </row>
    <row r="31" spans="1:4" s="25" customFormat="1" ht="48.6" x14ac:dyDescent="0.35">
      <c r="A31" s="8" t="s">
        <v>19</v>
      </c>
      <c r="B31" s="13">
        <f>B32+B35+B38+B41+B44+B46</f>
        <v>1563</v>
      </c>
      <c r="C31" s="13">
        <f>C32+C35+C38+C41+C44+C46</f>
        <v>109559.90000000001</v>
      </c>
      <c r="D31" s="13">
        <f>C31-B31</f>
        <v>107996.90000000001</v>
      </c>
    </row>
    <row r="32" spans="1:4" s="25" customFormat="1" ht="66.599999999999994" customHeight="1" x14ac:dyDescent="0.3">
      <c r="A32" s="1" t="s">
        <v>35</v>
      </c>
      <c r="B32" s="29">
        <f>SUM(B33:B34)</f>
        <v>0</v>
      </c>
      <c r="C32" s="29">
        <f>SUM(C33:C34)</f>
        <v>66726.8</v>
      </c>
      <c r="D32" s="29">
        <f t="shared" ref="D32:D50" si="5">C32-B32</f>
        <v>66726.8</v>
      </c>
    </row>
    <row r="33" spans="1:4" x14ac:dyDescent="0.3">
      <c r="A33" s="9" t="s">
        <v>25</v>
      </c>
      <c r="B33" s="30">
        <v>0</v>
      </c>
      <c r="C33" s="30">
        <v>66654.5</v>
      </c>
      <c r="D33" s="30">
        <f t="shared" si="5"/>
        <v>66654.5</v>
      </c>
    </row>
    <row r="34" spans="1:4" x14ac:dyDescent="0.3">
      <c r="A34" s="9" t="s">
        <v>38</v>
      </c>
      <c r="B34" s="30">
        <v>0</v>
      </c>
      <c r="C34" s="30">
        <v>72.3</v>
      </c>
      <c r="D34" s="30">
        <f t="shared" si="5"/>
        <v>72.3</v>
      </c>
    </row>
    <row r="35" spans="1:4" s="25" customFormat="1" ht="43.2" customHeight="1" x14ac:dyDescent="0.3">
      <c r="A35" s="1" t="s">
        <v>36</v>
      </c>
      <c r="B35" s="29">
        <f>SUM(B36:B37)</f>
        <v>463</v>
      </c>
      <c r="C35" s="29">
        <f>SUM(C36:C37)</f>
        <v>3897</v>
      </c>
      <c r="D35" s="29">
        <f t="shared" si="5"/>
        <v>3434</v>
      </c>
    </row>
    <row r="36" spans="1:4" x14ac:dyDescent="0.3">
      <c r="A36" s="9" t="s">
        <v>25</v>
      </c>
      <c r="B36" s="30">
        <v>0</v>
      </c>
      <c r="C36" s="30">
        <v>3015</v>
      </c>
      <c r="D36" s="30">
        <f t="shared" si="5"/>
        <v>3015</v>
      </c>
    </row>
    <row r="37" spans="1:4" x14ac:dyDescent="0.3">
      <c r="A37" s="9" t="s">
        <v>26</v>
      </c>
      <c r="B37" s="30">
        <v>463</v>
      </c>
      <c r="C37" s="30">
        <v>882</v>
      </c>
      <c r="D37" s="30">
        <f t="shared" si="5"/>
        <v>419</v>
      </c>
    </row>
    <row r="38" spans="1:4" s="25" customFormat="1" ht="31.2" x14ac:dyDescent="0.3">
      <c r="A38" s="1" t="s">
        <v>33</v>
      </c>
      <c r="B38" s="29">
        <f>SUM(B39:B40)</f>
        <v>0</v>
      </c>
      <c r="C38" s="29">
        <f>SUM(C39:C40)</f>
        <v>6225</v>
      </c>
      <c r="D38" s="29">
        <f t="shared" si="5"/>
        <v>6225</v>
      </c>
    </row>
    <row r="39" spans="1:4" x14ac:dyDescent="0.3">
      <c r="A39" s="9" t="s">
        <v>25</v>
      </c>
      <c r="B39" s="30">
        <v>0</v>
      </c>
      <c r="C39" s="30">
        <v>325</v>
      </c>
      <c r="D39" s="30">
        <f t="shared" si="5"/>
        <v>325</v>
      </c>
    </row>
    <row r="40" spans="1:4" x14ac:dyDescent="0.3">
      <c r="A40" s="9" t="s">
        <v>32</v>
      </c>
      <c r="B40" s="30">
        <v>0</v>
      </c>
      <c r="C40" s="30">
        <v>5900</v>
      </c>
      <c r="D40" s="30">
        <f t="shared" si="5"/>
        <v>5900</v>
      </c>
    </row>
    <row r="41" spans="1:4" s="25" customFormat="1" ht="73.95" customHeight="1" x14ac:dyDescent="0.3">
      <c r="A41" s="1" t="s">
        <v>37</v>
      </c>
      <c r="B41" s="29">
        <f>SUM(B42:B43)</f>
        <v>1100</v>
      </c>
      <c r="C41" s="29">
        <f>SUM(C42:C43)</f>
        <v>3602</v>
      </c>
      <c r="D41" s="29">
        <f t="shared" si="5"/>
        <v>2502</v>
      </c>
    </row>
    <row r="42" spans="1:4" s="25" customFormat="1" ht="78" hidden="1" x14ac:dyDescent="0.3">
      <c r="A42" s="1" t="s">
        <v>23</v>
      </c>
      <c r="B42" s="29"/>
      <c r="C42" s="29"/>
      <c r="D42" s="30">
        <f t="shared" si="5"/>
        <v>0</v>
      </c>
    </row>
    <row r="43" spans="1:4" s="31" customFormat="1" ht="18" customHeight="1" x14ac:dyDescent="0.3">
      <c r="A43" s="9" t="s">
        <v>34</v>
      </c>
      <c r="B43" s="30">
        <v>1100</v>
      </c>
      <c r="C43" s="30">
        <v>3602</v>
      </c>
      <c r="D43" s="30">
        <f t="shared" si="5"/>
        <v>2502</v>
      </c>
    </row>
    <row r="44" spans="1:4" ht="62.4" x14ac:dyDescent="0.3">
      <c r="A44" s="1" t="s">
        <v>39</v>
      </c>
      <c r="B44" s="29">
        <f>B45</f>
        <v>0</v>
      </c>
      <c r="C44" s="29">
        <f>C45</f>
        <v>1108.3</v>
      </c>
      <c r="D44" s="29">
        <f t="shared" si="5"/>
        <v>1108.3</v>
      </c>
    </row>
    <row r="45" spans="1:4" x14ac:dyDescent="0.3">
      <c r="A45" s="9" t="s">
        <v>26</v>
      </c>
      <c r="B45" s="30">
        <v>0</v>
      </c>
      <c r="C45" s="30">
        <v>1108.3</v>
      </c>
      <c r="D45" s="30">
        <f t="shared" si="5"/>
        <v>1108.3</v>
      </c>
    </row>
    <row r="46" spans="1:4" ht="31.2" x14ac:dyDescent="0.3">
      <c r="A46" s="1" t="s">
        <v>44</v>
      </c>
      <c r="B46" s="36">
        <f>B47</f>
        <v>0</v>
      </c>
      <c r="C46" s="36">
        <f>C47</f>
        <v>28000.799999999999</v>
      </c>
      <c r="D46" s="36">
        <f t="shared" si="5"/>
        <v>28000.799999999999</v>
      </c>
    </row>
    <row r="47" spans="1:4" x14ac:dyDescent="0.3">
      <c r="A47" s="9" t="s">
        <v>43</v>
      </c>
      <c r="B47" s="30">
        <v>0</v>
      </c>
      <c r="C47" s="30">
        <v>28000.799999999999</v>
      </c>
      <c r="D47" s="30">
        <f t="shared" si="5"/>
        <v>28000.799999999999</v>
      </c>
    </row>
    <row r="48" spans="1:4" ht="31.2" x14ac:dyDescent="0.3">
      <c r="A48" s="32" t="s">
        <v>17</v>
      </c>
      <c r="B48" s="29">
        <v>2201322.7000000002</v>
      </c>
      <c r="C48" s="29">
        <f>B48</f>
        <v>2201322.7000000002</v>
      </c>
      <c r="D48" s="29">
        <f t="shared" si="5"/>
        <v>0</v>
      </c>
    </row>
    <row r="49" spans="1:4" x14ac:dyDescent="0.3">
      <c r="A49" s="32" t="s">
        <v>18</v>
      </c>
      <c r="B49" s="23">
        <f>B48+B13</f>
        <v>4106466.9000000004</v>
      </c>
      <c r="C49" s="23">
        <f>C48+C13</f>
        <v>4106466.9</v>
      </c>
      <c r="D49" s="23">
        <f t="shared" si="5"/>
        <v>0</v>
      </c>
    </row>
    <row r="50" spans="1:4" s="34" customFormat="1" ht="40.950000000000003" customHeight="1" x14ac:dyDescent="0.3">
      <c r="A50" s="33" t="s">
        <v>47</v>
      </c>
      <c r="B50" s="29">
        <f>B8-B12</f>
        <v>-169728.30000000028</v>
      </c>
      <c r="C50" s="29">
        <f>C8-C12</f>
        <v>-169728.29999999981</v>
      </c>
      <c r="D50" s="29">
        <f t="shared" si="5"/>
        <v>4.6566128730773926E-10</v>
      </c>
    </row>
    <row r="52" spans="1:4" ht="15.6" customHeight="1" x14ac:dyDescent="0.3">
      <c r="C52" s="35"/>
    </row>
    <row r="53" spans="1:4" ht="15.6" customHeight="1" x14ac:dyDescent="0.3">
      <c r="C53" s="35"/>
    </row>
    <row r="54" spans="1:4" ht="15.6" customHeight="1" x14ac:dyDescent="0.3">
      <c r="C54" s="35"/>
    </row>
    <row r="55" spans="1:4" ht="15.6" customHeight="1" x14ac:dyDescent="0.3">
      <c r="C55" s="35"/>
    </row>
    <row r="56" spans="1:4" ht="15.6" customHeight="1" x14ac:dyDescent="0.3">
      <c r="C56" s="35"/>
    </row>
  </sheetData>
  <mergeCells count="1">
    <mergeCell ref="A5:D5"/>
  </mergeCells>
  <pageMargins left="0.43307086614173229" right="0.43307086614173229" top="0.23622047244094491" bottom="0.19685039370078741" header="0.31496062992125984" footer="0.31496062992125984"/>
  <pageSetup paperSize="9" scale="8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6"/>
  <sheetViews>
    <sheetView topLeftCell="A25" zoomScale="90" zoomScaleNormal="90" zoomScaleSheetLayoutView="90" workbookViewId="0">
      <selection activeCell="C15" sqref="C15"/>
    </sheetView>
  </sheetViews>
  <sheetFormatPr defaultColWidth="8.6640625" defaultRowHeight="15.6" x14ac:dyDescent="0.3"/>
  <cols>
    <col min="1" max="1" width="54.33203125" style="15" customWidth="1"/>
    <col min="2" max="2" width="19.6640625" style="15" customWidth="1"/>
    <col min="3" max="3" width="24" style="15" customWidth="1"/>
    <col min="4" max="4" width="18.5546875" style="15" customWidth="1"/>
    <col min="5" max="16384" width="8.6640625" style="15"/>
  </cols>
  <sheetData>
    <row r="1" spans="1:4" x14ac:dyDescent="0.3">
      <c r="D1" s="16" t="s">
        <v>27</v>
      </c>
    </row>
    <row r="2" spans="1:4" x14ac:dyDescent="0.3">
      <c r="D2" s="16" t="s">
        <v>28</v>
      </c>
    </row>
    <row r="3" spans="1:4" x14ac:dyDescent="0.3">
      <c r="D3" s="16"/>
    </row>
    <row r="5" spans="1:4" ht="57.6" customHeight="1" x14ac:dyDescent="0.3">
      <c r="A5" s="37" t="s">
        <v>40</v>
      </c>
      <c r="B5" s="37"/>
      <c r="C5" s="37"/>
      <c r="D5" s="37"/>
    </row>
    <row r="6" spans="1:4" s="17" customFormat="1" x14ac:dyDescent="0.3">
      <c r="A6" s="15"/>
      <c r="B6" s="15"/>
      <c r="C6" s="15"/>
      <c r="D6" s="16" t="s">
        <v>14</v>
      </c>
    </row>
    <row r="7" spans="1:4" ht="84.6" customHeight="1" x14ac:dyDescent="0.3">
      <c r="A7" s="18" t="s">
        <v>22</v>
      </c>
      <c r="B7" s="19" t="s">
        <v>45</v>
      </c>
      <c r="C7" s="19" t="s">
        <v>46</v>
      </c>
      <c r="D7" s="19" t="s">
        <v>5</v>
      </c>
    </row>
    <row r="8" spans="1:4" x14ac:dyDescent="0.3">
      <c r="A8" s="20" t="s">
        <v>0</v>
      </c>
      <c r="B8" s="21">
        <f>B9+B10+B11</f>
        <v>3936738.6</v>
      </c>
      <c r="C8" s="21">
        <f>C9+C10+C11</f>
        <v>3936738.6</v>
      </c>
      <c r="D8" s="22">
        <f>C8-B8</f>
        <v>0</v>
      </c>
    </row>
    <row r="9" spans="1:4" x14ac:dyDescent="0.3">
      <c r="A9" s="6" t="s">
        <v>1</v>
      </c>
      <c r="B9" s="10">
        <v>1561832.5</v>
      </c>
      <c r="C9" s="10">
        <v>1561832.5</v>
      </c>
      <c r="D9" s="23">
        <f>C9-B9</f>
        <v>0</v>
      </c>
    </row>
    <row r="10" spans="1:4" x14ac:dyDescent="0.3">
      <c r="A10" s="6" t="s">
        <v>2</v>
      </c>
      <c r="B10" s="10">
        <v>173583.4</v>
      </c>
      <c r="C10" s="10">
        <v>173583.4</v>
      </c>
      <c r="D10" s="23">
        <f t="shared" ref="D10:D11" si="0">C10-B10</f>
        <v>0</v>
      </c>
    </row>
    <row r="11" spans="1:4" x14ac:dyDescent="0.3">
      <c r="A11" s="7" t="s">
        <v>3</v>
      </c>
      <c r="B11" s="11">
        <v>2201322.7000000002</v>
      </c>
      <c r="C11" s="11">
        <v>2201322.7000000002</v>
      </c>
      <c r="D11" s="23">
        <f t="shared" si="0"/>
        <v>0</v>
      </c>
    </row>
    <row r="12" spans="1:4" s="25" customFormat="1" x14ac:dyDescent="0.3">
      <c r="A12" s="20" t="s">
        <v>15</v>
      </c>
      <c r="B12" s="22">
        <f>B13+B48</f>
        <v>4106467</v>
      </c>
      <c r="C12" s="22">
        <f>C13+C48</f>
        <v>4214463.9000000004</v>
      </c>
      <c r="D12" s="24"/>
    </row>
    <row r="13" spans="1:4" x14ac:dyDescent="0.3">
      <c r="A13" s="26" t="s">
        <v>16</v>
      </c>
      <c r="B13" s="23">
        <v>1905144.3</v>
      </c>
      <c r="C13" s="23">
        <f>C31+B13-B31+D14</f>
        <v>2013141.2</v>
      </c>
      <c r="D13" s="23">
        <v>0</v>
      </c>
    </row>
    <row r="14" spans="1:4" x14ac:dyDescent="0.3">
      <c r="A14" s="27" t="s">
        <v>20</v>
      </c>
      <c r="B14" s="12">
        <f>848742.2-1716.4</f>
        <v>847025.79999999993</v>
      </c>
      <c r="C14" s="12">
        <f>B14</f>
        <v>847025.79999999993</v>
      </c>
      <c r="D14" s="12">
        <f>C14-B14</f>
        <v>0</v>
      </c>
    </row>
    <row r="15" spans="1:4" x14ac:dyDescent="0.3">
      <c r="A15" s="27" t="s">
        <v>6</v>
      </c>
      <c r="B15" s="12">
        <f>278190.3-215.2</f>
        <v>277975.09999999998</v>
      </c>
      <c r="C15" s="12">
        <f t="shared" ref="C15:C29" si="1">B15</f>
        <v>277975.09999999998</v>
      </c>
      <c r="D15" s="12">
        <f t="shared" ref="D15:D30" si="2">C15-B15</f>
        <v>0</v>
      </c>
    </row>
    <row r="16" spans="1:4" x14ac:dyDescent="0.3">
      <c r="A16" s="3" t="s">
        <v>7</v>
      </c>
      <c r="B16" s="12">
        <f>4000</f>
        <v>4000</v>
      </c>
      <c r="C16" s="12">
        <f t="shared" si="1"/>
        <v>4000</v>
      </c>
      <c r="D16" s="12">
        <f t="shared" si="2"/>
        <v>0</v>
      </c>
    </row>
    <row r="17" spans="1:4" x14ac:dyDescent="0.3">
      <c r="A17" s="3" t="s">
        <v>8</v>
      </c>
      <c r="B17" s="12">
        <v>47993.8</v>
      </c>
      <c r="C17" s="12">
        <f t="shared" si="1"/>
        <v>47993.8</v>
      </c>
      <c r="D17" s="12">
        <f t="shared" si="2"/>
        <v>0</v>
      </c>
    </row>
    <row r="18" spans="1:4" x14ac:dyDescent="0.3">
      <c r="A18" s="3" t="s">
        <v>4</v>
      </c>
      <c r="B18" s="12">
        <v>2000</v>
      </c>
      <c r="C18" s="12">
        <f t="shared" si="1"/>
        <v>2000</v>
      </c>
      <c r="D18" s="12">
        <f t="shared" si="2"/>
        <v>0</v>
      </c>
    </row>
    <row r="19" spans="1:4" ht="38.4" customHeight="1" x14ac:dyDescent="0.3">
      <c r="A19" s="3" t="s">
        <v>30</v>
      </c>
      <c r="B19" s="12">
        <v>284084.5</v>
      </c>
      <c r="C19" s="12">
        <f t="shared" si="1"/>
        <v>284084.5</v>
      </c>
      <c r="D19" s="12">
        <f t="shared" si="2"/>
        <v>0</v>
      </c>
    </row>
    <row r="20" spans="1:4" ht="31.95" customHeight="1" x14ac:dyDescent="0.3">
      <c r="A20" s="3" t="s">
        <v>41</v>
      </c>
      <c r="B20" s="12">
        <v>85400</v>
      </c>
      <c r="C20" s="12">
        <f t="shared" si="1"/>
        <v>85400</v>
      </c>
      <c r="D20" s="12">
        <f t="shared" si="2"/>
        <v>0</v>
      </c>
    </row>
    <row r="21" spans="1:4" ht="31.2" x14ac:dyDescent="0.3">
      <c r="A21" s="14" t="s">
        <v>31</v>
      </c>
      <c r="B21" s="12">
        <v>34000</v>
      </c>
      <c r="C21" s="12">
        <f t="shared" si="1"/>
        <v>34000</v>
      </c>
      <c r="D21" s="12">
        <f t="shared" si="2"/>
        <v>0</v>
      </c>
    </row>
    <row r="22" spans="1:4" ht="31.2" x14ac:dyDescent="0.3">
      <c r="A22" s="2" t="s">
        <v>42</v>
      </c>
      <c r="B22" s="12">
        <v>11493.4</v>
      </c>
      <c r="C22" s="12">
        <f t="shared" si="1"/>
        <v>11493.4</v>
      </c>
      <c r="D22" s="12">
        <f t="shared" si="2"/>
        <v>0</v>
      </c>
    </row>
    <row r="23" spans="1:4" x14ac:dyDescent="0.3">
      <c r="A23" s="2" t="s">
        <v>9</v>
      </c>
      <c r="B23" s="12">
        <v>1700</v>
      </c>
      <c r="C23" s="12">
        <f t="shared" si="1"/>
        <v>1700</v>
      </c>
      <c r="D23" s="12">
        <f t="shared" si="2"/>
        <v>0</v>
      </c>
    </row>
    <row r="24" spans="1:4" ht="46.8" x14ac:dyDescent="0.3">
      <c r="A24" s="3" t="s">
        <v>24</v>
      </c>
      <c r="B24" s="12">
        <v>2080.6999999999998</v>
      </c>
      <c r="C24" s="12">
        <f t="shared" si="1"/>
        <v>2080.6999999999998</v>
      </c>
      <c r="D24" s="12">
        <f t="shared" si="2"/>
        <v>0</v>
      </c>
    </row>
    <row r="25" spans="1:4" x14ac:dyDescent="0.3">
      <c r="A25" s="4" t="s">
        <v>12</v>
      </c>
      <c r="B25" s="12">
        <v>3595</v>
      </c>
      <c r="C25" s="12">
        <f t="shared" si="1"/>
        <v>3595</v>
      </c>
      <c r="D25" s="12">
        <f t="shared" si="2"/>
        <v>0</v>
      </c>
    </row>
    <row r="26" spans="1:4" ht="31.2" x14ac:dyDescent="0.3">
      <c r="A26" s="28" t="s">
        <v>10</v>
      </c>
      <c r="B26" s="12">
        <v>1206</v>
      </c>
      <c r="C26" s="12">
        <f t="shared" si="1"/>
        <v>1206</v>
      </c>
      <c r="D26" s="12">
        <f t="shared" si="2"/>
        <v>0</v>
      </c>
    </row>
    <row r="27" spans="1:4" ht="31.2" x14ac:dyDescent="0.3">
      <c r="A27" s="27" t="s">
        <v>29</v>
      </c>
      <c r="B27" s="12">
        <f>2884.5+818.3+545.5</f>
        <v>4248.3</v>
      </c>
      <c r="C27" s="12">
        <f t="shared" si="1"/>
        <v>4248.3</v>
      </c>
      <c r="D27" s="12">
        <f t="shared" si="2"/>
        <v>0</v>
      </c>
    </row>
    <row r="28" spans="1:4" x14ac:dyDescent="0.3">
      <c r="A28" s="27" t="s">
        <v>21</v>
      </c>
      <c r="B28" s="12">
        <f>15511.3+22000</f>
        <v>37511.300000000003</v>
      </c>
      <c r="C28" s="12">
        <f t="shared" si="1"/>
        <v>37511.300000000003</v>
      </c>
      <c r="D28" s="12">
        <f t="shared" si="2"/>
        <v>0</v>
      </c>
    </row>
    <row r="29" spans="1:4" ht="31.2" x14ac:dyDescent="0.3">
      <c r="A29" s="5" t="s">
        <v>11</v>
      </c>
      <c r="B29" s="12">
        <v>30225.7</v>
      </c>
      <c r="C29" s="12">
        <f t="shared" si="1"/>
        <v>30225.7</v>
      </c>
      <c r="D29" s="12">
        <f t="shared" si="2"/>
        <v>0</v>
      </c>
    </row>
    <row r="30" spans="1:4" ht="62.4" x14ac:dyDescent="0.3">
      <c r="A30" s="27" t="s">
        <v>13</v>
      </c>
      <c r="B30" s="12">
        <f>B13-B14-B15-B16-B17-B18-B19-B20-B21-B22-B23-B24-B25-B26-B27-B28-B29-B31</f>
        <v>229041.69999999995</v>
      </c>
      <c r="C30" s="12">
        <f>B30-107996.9</f>
        <v>121044.79999999996</v>
      </c>
      <c r="D30" s="12">
        <f t="shared" si="2"/>
        <v>-107996.9</v>
      </c>
    </row>
    <row r="31" spans="1:4" s="25" customFormat="1" ht="48.6" x14ac:dyDescent="0.35">
      <c r="A31" s="8" t="s">
        <v>19</v>
      </c>
      <c r="B31" s="13">
        <f>B32+B35+B38+B41+B44+B46</f>
        <v>1563</v>
      </c>
      <c r="C31" s="13">
        <f>C32+C35+C38+C41+C44+C46</f>
        <v>109559.90000000001</v>
      </c>
      <c r="D31" s="13">
        <f>C31-B31</f>
        <v>107996.90000000001</v>
      </c>
    </row>
    <row r="32" spans="1:4" s="25" customFormat="1" ht="66.599999999999994" customHeight="1" x14ac:dyDescent="0.3">
      <c r="A32" s="1" t="s">
        <v>35</v>
      </c>
      <c r="B32" s="29">
        <f>SUM(B33:B34)</f>
        <v>0</v>
      </c>
      <c r="C32" s="29">
        <f>SUM(C33:C34)</f>
        <v>66726.8</v>
      </c>
      <c r="D32" s="29">
        <f t="shared" ref="D32:D50" si="3">C32-B32</f>
        <v>66726.8</v>
      </c>
    </row>
    <row r="33" spans="1:4" x14ac:dyDescent="0.3">
      <c r="A33" s="9" t="s">
        <v>25</v>
      </c>
      <c r="B33" s="30">
        <v>0</v>
      </c>
      <c r="C33" s="30">
        <v>66654.5</v>
      </c>
      <c r="D33" s="30">
        <f t="shared" si="3"/>
        <v>66654.5</v>
      </c>
    </row>
    <row r="34" spans="1:4" x14ac:dyDescent="0.3">
      <c r="A34" s="9" t="s">
        <v>38</v>
      </c>
      <c r="B34" s="30">
        <v>0</v>
      </c>
      <c r="C34" s="30">
        <v>72.3</v>
      </c>
      <c r="D34" s="30">
        <f t="shared" si="3"/>
        <v>72.3</v>
      </c>
    </row>
    <row r="35" spans="1:4" s="25" customFormat="1" ht="43.2" customHeight="1" x14ac:dyDescent="0.3">
      <c r="A35" s="1" t="s">
        <v>36</v>
      </c>
      <c r="B35" s="29">
        <f>SUM(B36:B37)</f>
        <v>463</v>
      </c>
      <c r="C35" s="29">
        <f>SUM(C36:C37)</f>
        <v>3897</v>
      </c>
      <c r="D35" s="29">
        <f t="shared" si="3"/>
        <v>3434</v>
      </c>
    </row>
    <row r="36" spans="1:4" x14ac:dyDescent="0.3">
      <c r="A36" s="9" t="s">
        <v>25</v>
      </c>
      <c r="B36" s="30">
        <v>0</v>
      </c>
      <c r="C36" s="30">
        <v>3015</v>
      </c>
      <c r="D36" s="30">
        <f t="shared" si="3"/>
        <v>3015</v>
      </c>
    </row>
    <row r="37" spans="1:4" x14ac:dyDescent="0.3">
      <c r="A37" s="9" t="s">
        <v>26</v>
      </c>
      <c r="B37" s="30">
        <v>463</v>
      </c>
      <c r="C37" s="30">
        <v>882</v>
      </c>
      <c r="D37" s="30">
        <f t="shared" si="3"/>
        <v>419</v>
      </c>
    </row>
    <row r="38" spans="1:4" s="25" customFormat="1" ht="31.2" x14ac:dyDescent="0.3">
      <c r="A38" s="1" t="s">
        <v>33</v>
      </c>
      <c r="B38" s="29">
        <f>SUM(B39:B40)</f>
        <v>0</v>
      </c>
      <c r="C38" s="29">
        <f>SUM(C39:C40)</f>
        <v>6225</v>
      </c>
      <c r="D38" s="29">
        <f t="shared" si="3"/>
        <v>6225</v>
      </c>
    </row>
    <row r="39" spans="1:4" x14ac:dyDescent="0.3">
      <c r="A39" s="9" t="s">
        <v>25</v>
      </c>
      <c r="B39" s="30">
        <v>0</v>
      </c>
      <c r="C39" s="30">
        <v>325</v>
      </c>
      <c r="D39" s="30">
        <f t="shared" si="3"/>
        <v>325</v>
      </c>
    </row>
    <row r="40" spans="1:4" x14ac:dyDescent="0.3">
      <c r="A40" s="9" t="s">
        <v>32</v>
      </c>
      <c r="B40" s="30">
        <v>0</v>
      </c>
      <c r="C40" s="30">
        <v>5900</v>
      </c>
      <c r="D40" s="30">
        <f t="shared" si="3"/>
        <v>5900</v>
      </c>
    </row>
    <row r="41" spans="1:4" s="25" customFormat="1" ht="73.95" customHeight="1" x14ac:dyDescent="0.3">
      <c r="A41" s="1" t="s">
        <v>37</v>
      </c>
      <c r="B41" s="29">
        <f>SUM(B42:B43)</f>
        <v>1100</v>
      </c>
      <c r="C41" s="29">
        <f>SUM(C42:C43)</f>
        <v>3602</v>
      </c>
      <c r="D41" s="29">
        <f t="shared" si="3"/>
        <v>2502</v>
      </c>
    </row>
    <row r="42" spans="1:4" s="25" customFormat="1" ht="78" hidden="1" x14ac:dyDescent="0.3">
      <c r="A42" s="1" t="s">
        <v>23</v>
      </c>
      <c r="B42" s="29"/>
      <c r="C42" s="29"/>
      <c r="D42" s="30">
        <f t="shared" si="3"/>
        <v>0</v>
      </c>
    </row>
    <row r="43" spans="1:4" s="31" customFormat="1" ht="18" customHeight="1" x14ac:dyDescent="0.3">
      <c r="A43" s="9" t="s">
        <v>34</v>
      </c>
      <c r="B43" s="30">
        <v>1100</v>
      </c>
      <c r="C43" s="30">
        <v>3602</v>
      </c>
      <c r="D43" s="30">
        <f t="shared" si="3"/>
        <v>2502</v>
      </c>
    </row>
    <row r="44" spans="1:4" ht="62.4" x14ac:dyDescent="0.3">
      <c r="A44" s="1" t="s">
        <v>39</v>
      </c>
      <c r="B44" s="29">
        <f>B45</f>
        <v>0</v>
      </c>
      <c r="C44" s="29">
        <f>C45</f>
        <v>1108.3</v>
      </c>
      <c r="D44" s="29">
        <f t="shared" si="3"/>
        <v>1108.3</v>
      </c>
    </row>
    <row r="45" spans="1:4" x14ac:dyDescent="0.3">
      <c r="A45" s="9" t="s">
        <v>26</v>
      </c>
      <c r="B45" s="30">
        <v>0</v>
      </c>
      <c r="C45" s="30">
        <v>1108.3</v>
      </c>
      <c r="D45" s="30">
        <f t="shared" si="3"/>
        <v>1108.3</v>
      </c>
    </row>
    <row r="46" spans="1:4" ht="31.2" x14ac:dyDescent="0.3">
      <c r="A46" s="1" t="s">
        <v>44</v>
      </c>
      <c r="B46" s="36">
        <f>B47</f>
        <v>0</v>
      </c>
      <c r="C46" s="36">
        <f>C47</f>
        <v>28000.799999999999</v>
      </c>
      <c r="D46" s="36">
        <f t="shared" si="3"/>
        <v>28000.799999999999</v>
      </c>
    </row>
    <row r="47" spans="1:4" x14ac:dyDescent="0.3">
      <c r="A47" s="9" t="s">
        <v>43</v>
      </c>
      <c r="B47" s="30">
        <v>0</v>
      </c>
      <c r="C47" s="30">
        <v>28000.799999999999</v>
      </c>
      <c r="D47" s="30">
        <f t="shared" si="3"/>
        <v>28000.799999999999</v>
      </c>
    </row>
    <row r="48" spans="1:4" ht="31.2" x14ac:dyDescent="0.3">
      <c r="A48" s="32" t="s">
        <v>17</v>
      </c>
      <c r="B48" s="29">
        <v>2201322.7000000002</v>
      </c>
      <c r="C48" s="29">
        <f>B48</f>
        <v>2201322.7000000002</v>
      </c>
      <c r="D48" s="29">
        <f t="shared" si="3"/>
        <v>0</v>
      </c>
    </row>
    <row r="49" spans="1:4" x14ac:dyDescent="0.3">
      <c r="A49" s="32" t="s">
        <v>18</v>
      </c>
      <c r="B49" s="23">
        <f>B48+B13</f>
        <v>4106467</v>
      </c>
      <c r="C49" s="23">
        <f>C48+C13</f>
        <v>4214463.9000000004</v>
      </c>
      <c r="D49" s="23">
        <f t="shared" si="3"/>
        <v>107996.90000000037</v>
      </c>
    </row>
    <row r="50" spans="1:4" s="34" customFormat="1" ht="40.950000000000003" customHeight="1" x14ac:dyDescent="0.3">
      <c r="A50" s="33" t="s">
        <v>47</v>
      </c>
      <c r="B50" s="29">
        <f>B8-B12</f>
        <v>-169728.39999999991</v>
      </c>
      <c r="C50" s="29">
        <f>C8-C12</f>
        <v>-277725.30000000028</v>
      </c>
      <c r="D50" s="29">
        <f t="shared" si="3"/>
        <v>-107996.90000000037</v>
      </c>
    </row>
    <row r="52" spans="1:4" ht="15.6" customHeight="1" x14ac:dyDescent="0.3">
      <c r="C52" s="35"/>
    </row>
    <row r="53" spans="1:4" ht="15.6" customHeight="1" x14ac:dyDescent="0.3">
      <c r="C53" s="35"/>
    </row>
    <row r="54" spans="1:4" ht="15.6" customHeight="1" x14ac:dyDescent="0.3">
      <c r="C54" s="35"/>
    </row>
    <row r="55" spans="1:4" ht="15.6" customHeight="1" x14ac:dyDescent="0.3">
      <c r="C55" s="35"/>
    </row>
    <row r="56" spans="1:4" ht="15.6" customHeight="1" x14ac:dyDescent="0.3">
      <c r="C56" s="35"/>
    </row>
  </sheetData>
  <mergeCells count="1">
    <mergeCell ref="A5:D5"/>
  </mergeCells>
  <pageMargins left="0.43307086614173229" right="0.43307086614173229" top="0.23622047244094491" bottom="0.19685039370078741" header="0.31496062992125984" footer="0.31496062992125984"/>
  <pageSetup paperSize="9" scale="8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Лист1 (2)</vt:lpstr>
      <vt:lpstr>Лист1!Заголовки_для_печати</vt:lpstr>
      <vt:lpstr>'Лист1 (2)'!Заголовки_для_печати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Чернышова Татьяна Алексеевна </cp:lastModifiedBy>
  <cp:lastPrinted>2023-11-07T11:50:04Z</cp:lastPrinted>
  <dcterms:created xsi:type="dcterms:W3CDTF">2016-06-17T10:09:22Z</dcterms:created>
  <dcterms:modified xsi:type="dcterms:W3CDTF">2023-11-09T05:29:05Z</dcterms:modified>
</cp:coreProperties>
</file>