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84" windowWidth="16536" windowHeight="9432"/>
  </bookViews>
  <sheets>
    <sheet name="Лист1" sheetId="9" r:id="rId1"/>
  </sheets>
  <calcPr calcId="124519"/>
</workbook>
</file>

<file path=xl/calcChain.xml><?xml version="1.0" encoding="utf-8"?>
<calcChain xmlns="http://schemas.openxmlformats.org/spreadsheetml/2006/main">
  <c r="C31" i="9"/>
  <c r="C62"/>
  <c r="C13"/>
  <c r="B31"/>
  <c r="B30"/>
  <c r="B75"/>
  <c r="C75"/>
  <c r="D80"/>
  <c r="C64"/>
  <c r="B64"/>
  <c r="C68" l="1"/>
  <c r="B68"/>
  <c r="B28" l="1"/>
  <c r="B27"/>
  <c r="B17"/>
  <c r="B62"/>
  <c r="D78"/>
  <c r="D74" l="1"/>
  <c r="D79" l="1"/>
  <c r="B13"/>
  <c r="D27"/>
  <c r="D21" l="1"/>
  <c r="C32" l="1"/>
  <c r="C40"/>
  <c r="C44"/>
  <c r="C52"/>
  <c r="C58"/>
  <c r="C36"/>
  <c r="B32" l="1"/>
  <c r="B40"/>
  <c r="B44"/>
  <c r="B52"/>
  <c r="B58"/>
  <c r="D61"/>
  <c r="C48"/>
  <c r="B48"/>
  <c r="D55"/>
  <c r="D77"/>
  <c r="D75" l="1"/>
  <c r="D76"/>
  <c r="D56" l="1"/>
  <c r="C82"/>
  <c r="D73"/>
  <c r="D72"/>
  <c r="D71"/>
  <c r="D70"/>
  <c r="D69"/>
  <c r="D68"/>
  <c r="D66"/>
  <c r="D65"/>
  <c r="D63"/>
  <c r="D60"/>
  <c r="D57"/>
  <c r="D54"/>
  <c r="D51"/>
  <c r="D50"/>
  <c r="D49"/>
  <c r="D47"/>
  <c r="D46"/>
  <c r="D45"/>
  <c r="D43"/>
  <c r="D42"/>
  <c r="D39"/>
  <c r="D38"/>
  <c r="B36"/>
  <c r="D35"/>
  <c r="D34"/>
  <c r="D33"/>
  <c r="D67" l="1"/>
  <c r="D62"/>
  <c r="D52"/>
  <c r="D36"/>
  <c r="D40"/>
  <c r="D58"/>
  <c r="D53"/>
  <c r="D41"/>
  <c r="D37"/>
  <c r="D44"/>
  <c r="D64"/>
  <c r="D59"/>
  <c r="D48"/>
  <c r="D32" l="1"/>
  <c r="D16"/>
  <c r="D17"/>
  <c r="D18"/>
  <c r="D19"/>
  <c r="D20"/>
  <c r="D22"/>
  <c r="D23"/>
  <c r="D24"/>
  <c r="D25"/>
  <c r="D26"/>
  <c r="D15"/>
  <c r="B82"/>
  <c r="D29"/>
  <c r="D28"/>
  <c r="C9"/>
  <c r="C83" s="1"/>
  <c r="B9"/>
  <c r="B83" s="1"/>
  <c r="D31" l="1"/>
  <c r="D30"/>
</calcChain>
</file>

<file path=xl/sharedStrings.xml><?xml version="1.0" encoding="utf-8"?>
<sst xmlns="http://schemas.openxmlformats.org/spreadsheetml/2006/main" count="84" uniqueCount="66">
  <si>
    <t>ВСЕГО ДОХОДОВ</t>
  </si>
  <si>
    <t>Налоговые доходы</t>
  </si>
  <si>
    <t>Неналоговые доходы</t>
  </si>
  <si>
    <t>Безвозмездные поступления</t>
  </si>
  <si>
    <t>исполнительные листы</t>
  </si>
  <si>
    <t>Отклонение</t>
  </si>
  <si>
    <t>оплата теплоэнергоресурсов</t>
  </si>
  <si>
    <t xml:space="preserve">резервный фонд </t>
  </si>
  <si>
    <t>обслуживание муниципального долга</t>
  </si>
  <si>
    <t>МП "Социальная поддержка отдельных категорий граждан на территории БМР"</t>
  </si>
  <si>
    <t>МП "АПК "Безопасный город"</t>
  </si>
  <si>
    <t>проведение аварийно-восстановительных работ на плотинах в селах</t>
  </si>
  <si>
    <t>Подпрограмма "Организация отдыха, оздоровления и занятости детей и подростков"</t>
  </si>
  <si>
    <t>МП "Муниципальная собственность"</t>
  </si>
  <si>
    <t>Остальные расходы муниципальных учреждений (оплата налогов, услуги связи, текущее содержание учреждений, общерайонные мероприятия, участие в соревнованиях и т.д.)</t>
  </si>
  <si>
    <t>тыс.руб.</t>
  </si>
  <si>
    <t>ВСЕГО РАСХОДОВ, в т.ч.</t>
  </si>
  <si>
    <t>1) за счет собственных средств бюджета:</t>
  </si>
  <si>
    <t>2) за счет безвозмездных поступлений из бюджетов других уровней</t>
  </si>
  <si>
    <t>Всего расходов за счет всех источников</t>
  </si>
  <si>
    <t>Мероприятия по приведению учреждений в соответствие нормам, установленным надзорными органами, в том числе:</t>
  </si>
  <si>
    <t>оплата труда с начислениями</t>
  </si>
  <si>
    <t>питание в садах и школах (льготные категории)</t>
  </si>
  <si>
    <t>Источники доходов и направления расходов</t>
  </si>
  <si>
    <t>- ремонт и содержание автодорог общего пользования местного значения БМР в соответствии с требованиями Прокуратуры г.Балаково, МУ МВД Балаковское, ОГИБДД МУ МВД Балаковское</t>
  </si>
  <si>
    <t>Предельный дефицит 10%</t>
  </si>
  <si>
    <t>МП  "Повышение инвестиционной привлекательности и развитие экономического потенциала Балаковского муниципального района"</t>
  </si>
  <si>
    <t>- пожарная безопасность всего, в том числе:</t>
  </si>
  <si>
    <t>учреждения образования</t>
  </si>
  <si>
    <t>учреждения спорта</t>
  </si>
  <si>
    <t>учреждения культуры</t>
  </si>
  <si>
    <t>- формирование доступной среды для граждан с ограниченными возможностями всего, в том числе:</t>
  </si>
  <si>
    <t>- приведение технического состояния зданий учреждений к требованиям Роспотребнадзора, Ростехнадзора всего, в том числе:</t>
  </si>
  <si>
    <t>- охрана труда всего, в том числе:</t>
  </si>
  <si>
    <t>- мероприятия по подготовке к летнему оздоровительному сезону (Роспотребнадзор)</t>
  </si>
  <si>
    <t>- мероприятия по энергосбережению по требованиям Роспотребнадзора, Роспожнадзора всего, в том числе:</t>
  </si>
  <si>
    <t>-иные мероприятия по приведению учреждений в соответствие нормам, установленным надзорными органами всего, в том числе:</t>
  </si>
  <si>
    <t>соблюдение правил благоустройства и содержания территорий учреждений образования</t>
  </si>
  <si>
    <t>обеспечение безопасности участников дорожного движения учреждений образования</t>
  </si>
  <si>
    <t>соблюдение авторских прав на лицензионное программное обеспечение учреждений образования</t>
  </si>
  <si>
    <t>соблюдение требований законодательства по осуществлению закупок товаров, работ, услуг для обеспечения государственных и муниципальных нужд учреждений образования</t>
  </si>
  <si>
    <t>приведение качества воды в соответствии с установленными требованиями по учреждениям образования</t>
  </si>
  <si>
    <t>Приложение №3</t>
  </si>
  <si>
    <t>к пояснительной записке</t>
  </si>
  <si>
    <t>сохранность объектов культурного наследия Балаковского муниципального района по решениям Балаковского районного суда в соответствии с требованиями Прокуратуры города Балаково</t>
  </si>
  <si>
    <t>Прочие мероприятия, в том числе:</t>
  </si>
  <si>
    <t>Трудоустройство подростков в муниципальных учреждениях в период летних каникул</t>
  </si>
  <si>
    <t>ремонт помещений архивохранилищ, закладка дополнительных деревянных и стеклянных входных дверей</t>
  </si>
  <si>
    <t>оборудование муниципального архива охранной сигнализацией</t>
  </si>
  <si>
    <t>соблюдение требований Закона 116-ФЗ от 21.07.1997г. "О промышленной безопасности опасных производственных объектов" учреждениями образования</t>
  </si>
  <si>
    <t>- охрана окружающей среды (Росприроднадзор) всего, в том числе:</t>
  </si>
  <si>
    <t>Предложения о выделении в 2021 году бюджетных ассигнований на осуществление полномочий органов местного самоуправления и выполнение муниципальными учреждениями уставных задач по направлениям, находящимся на контроле надзорных органов</t>
  </si>
  <si>
    <t>Проект на 2021 год с учетом обеспечения первоочередных расходов (оплата труда, ТЭРы и пр.)</t>
  </si>
  <si>
    <t>Проект на 2021 год с учетом приведения учреждений в соответствие нормам, установленным надзорными органами</t>
  </si>
  <si>
    <t xml:space="preserve">испытывающая организация ООО "СНИЦ", Заключение по результатам обследования лифта, отработавшего назначенный срок службы  № 2020.02.5341, 2020.02.5342 (проведение модернизации, замены или остановки.). Продлен срок использования лифтов до 15.02.2025г. </t>
  </si>
  <si>
    <t>востановление циркуляционного трубопровода ГВС от группового бойлера, расположенного в подвальном помещении МКД №19 ул.Набережная 50 лет ВЛКСМ до стены МКД №20 ул.Набережная 50 лет ВЛКСМ  и установку двух циркуляционных насосов</t>
  </si>
  <si>
    <t>предписание Роспотребнадзора-приобретение котла пищеварочного и шкафа пекарского</t>
  </si>
  <si>
    <t>Ремонт здания спортивного комплекса "Молодежный" по адресу 30 лет Победы 1б  в соответствии с требованиями Роспотребнадзора и Ростехнадзора</t>
  </si>
  <si>
    <t>предписание Федеральной службы по надзору в сфере защиты прав потребителей и благополучия человека - приобретение софитов,кресел и специализированных столов для компьютерного класса, линолеума,приобретение и установка раковин</t>
  </si>
  <si>
    <t>обеспечение санитарно-эпидемиологического благополучия учреждений образования и культуры</t>
  </si>
  <si>
    <t>соблюдение требований СанПин учреждениями образования и культуры</t>
  </si>
  <si>
    <t>межбюджетные трансферты поселениям БМР, на ремонт дорог и транспортное обслуживание</t>
  </si>
  <si>
    <t>Средства, зарезервированные для обеспечения дополнительных расходных обязательств</t>
  </si>
  <si>
    <t>- предупреждение терроризма (в т.ч. охрана ЧОП) всего, в том числе:</t>
  </si>
  <si>
    <t>Ликвидация несанкционировнных свалок расположенных на земельных участках Натальинского МО и Быково-Отрогского МО</t>
  </si>
  <si>
    <t>чоп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</si>
</sst>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0_р_._-;\-* #,##0.00_р_._-;_-* &quot;-&quot;??_р_._-;_-@_-"/>
    <numFmt numFmtId="166" formatCode="000"/>
    <numFmt numFmtId="167" formatCode="00\.00\.00"/>
  </numFmts>
  <fonts count="1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i/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i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5" fontId="6" fillId="0" borderId="0" applyFont="0" applyFill="0" applyBorder="0" applyAlignment="0" applyProtection="0"/>
  </cellStyleXfs>
  <cellXfs count="39">
    <xf numFmtId="0" fontId="0" fillId="0" borderId="0" xfId="0"/>
    <xf numFmtId="49" fontId="2" fillId="0" borderId="2" xfId="1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4" fillId="0" borderId="2" xfId="1" applyNumberFormat="1" applyFont="1" applyFill="1" applyBorder="1" applyAlignment="1" applyProtection="1">
      <alignment horizontal="left" vertical="center" wrapText="1"/>
      <protection hidden="1"/>
    </xf>
    <xf numFmtId="0" fontId="4" fillId="0" borderId="2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vertical="center"/>
      <protection hidden="1"/>
    </xf>
    <xf numFmtId="0" fontId="7" fillId="0" borderId="2" xfId="0" applyFont="1" applyFill="1" applyBorder="1" applyAlignment="1">
      <alignment wrapText="1"/>
    </xf>
    <xf numFmtId="49" fontId="8" fillId="0" borderId="2" xfId="1" applyNumberFormat="1" applyFont="1" applyFill="1" applyBorder="1" applyAlignment="1" applyProtection="1">
      <alignment horizontal="left" vertical="center" wrapText="1"/>
      <protection hidden="1"/>
    </xf>
    <xf numFmtId="2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 vertical="top"/>
      <protection hidden="1"/>
    </xf>
    <xf numFmtId="164" fontId="4" fillId="0" borderId="2" xfId="0" applyNumberFormat="1" applyFont="1" applyFill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 vertical="center"/>
    </xf>
    <xf numFmtId="164" fontId="8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top" wrapText="1"/>
    </xf>
    <xf numFmtId="0" fontId="10" fillId="0" borderId="0" xfId="0" applyFont="1" applyFill="1"/>
    <xf numFmtId="0" fontId="9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 vertical="top" wrapText="1"/>
    </xf>
    <xf numFmtId="0" fontId="11" fillId="0" borderId="0" xfId="0" applyFont="1" applyFill="1" applyAlignment="1">
      <alignment horizontal="center"/>
    </xf>
    <xf numFmtId="0" fontId="12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2" fillId="0" borderId="2" xfId="0" applyNumberFormat="1" applyFont="1" applyFill="1" applyBorder="1" applyAlignment="1">
      <alignment horizontal="center" vertical="top"/>
    </xf>
    <xf numFmtId="164" fontId="13" fillId="0" borderId="2" xfId="0" applyNumberFormat="1" applyFont="1" applyFill="1" applyBorder="1" applyAlignment="1">
      <alignment horizontal="center" vertical="top"/>
    </xf>
    <xf numFmtId="0" fontId="14" fillId="0" borderId="0" xfId="0" applyFont="1" applyFill="1"/>
    <xf numFmtId="0" fontId="2" fillId="0" borderId="2" xfId="0" applyFont="1" applyFill="1" applyBorder="1"/>
    <xf numFmtId="0" fontId="4" fillId="0" borderId="2" xfId="0" applyFont="1" applyFill="1" applyBorder="1" applyAlignment="1">
      <alignment wrapText="1"/>
    </xf>
    <xf numFmtId="0" fontId="4" fillId="0" borderId="2" xfId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0" fontId="16" fillId="0" borderId="0" xfId="0" applyFont="1" applyFill="1"/>
    <xf numFmtId="0" fontId="2" fillId="0" borderId="2" xfId="0" applyFont="1" applyFill="1" applyBorder="1" applyAlignment="1">
      <alignment wrapText="1"/>
    </xf>
    <xf numFmtId="164" fontId="10" fillId="0" borderId="0" xfId="0" applyNumberFormat="1" applyFont="1" applyFill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9"/>
  <sheetViews>
    <sheetView tabSelected="1" topLeftCell="A81" zoomScaleSheetLayoutView="110" workbookViewId="0">
      <selection activeCell="G47" sqref="G47"/>
    </sheetView>
  </sheetViews>
  <sheetFormatPr defaultColWidth="8.77734375" defaultRowHeight="15.6"/>
  <cols>
    <col min="1" max="1" width="54.21875" style="18" customWidth="1"/>
    <col min="2" max="2" width="19.77734375" style="18" customWidth="1"/>
    <col min="3" max="3" width="17.77734375" style="18" customWidth="1"/>
    <col min="4" max="4" width="18.5546875" style="18" customWidth="1"/>
    <col min="5" max="16384" width="8.77734375" style="18"/>
  </cols>
  <sheetData>
    <row r="1" spans="1:4">
      <c r="D1" s="19" t="s">
        <v>42</v>
      </c>
    </row>
    <row r="2" spans="1:4">
      <c r="D2" s="19" t="s">
        <v>43</v>
      </c>
    </row>
    <row r="3" spans="1:4">
      <c r="D3" s="19"/>
    </row>
    <row r="5" spans="1:4" ht="76.5" customHeight="1">
      <c r="A5" s="20" t="s">
        <v>51</v>
      </c>
      <c r="B5" s="20"/>
      <c r="C5" s="20"/>
      <c r="D5" s="20"/>
    </row>
    <row r="6" spans="1:4" ht="17.399999999999999">
      <c r="A6" s="21"/>
      <c r="B6" s="21"/>
      <c r="C6" s="21"/>
      <c r="D6" s="21"/>
    </row>
    <row r="7" spans="1:4" s="22" customFormat="1">
      <c r="A7" s="18"/>
      <c r="B7" s="18"/>
      <c r="C7" s="18"/>
      <c r="D7" s="19" t="s">
        <v>15</v>
      </c>
    </row>
    <row r="8" spans="1:4" ht="127.2" customHeight="1">
      <c r="A8" s="23" t="s">
        <v>23</v>
      </c>
      <c r="B8" s="24" t="s">
        <v>52</v>
      </c>
      <c r="C8" s="24" t="s">
        <v>53</v>
      </c>
      <c r="D8" s="24" t="s">
        <v>5</v>
      </c>
    </row>
    <row r="9" spans="1:4">
      <c r="A9" s="25" t="s">
        <v>0</v>
      </c>
      <c r="B9" s="26">
        <f>B10+B11+B12</f>
        <v>3091730.6</v>
      </c>
      <c r="C9" s="26">
        <f>C10+C11+C12</f>
        <v>3091730.6</v>
      </c>
      <c r="D9" s="27">
        <v>0</v>
      </c>
    </row>
    <row r="10" spans="1:4">
      <c r="A10" s="6" t="s">
        <v>1</v>
      </c>
      <c r="B10" s="11">
        <v>1127700</v>
      </c>
      <c r="C10" s="11">
        <v>1127700</v>
      </c>
      <c r="D10" s="28">
        <v>0</v>
      </c>
    </row>
    <row r="11" spans="1:4">
      <c r="A11" s="6" t="s">
        <v>2</v>
      </c>
      <c r="B11" s="11">
        <v>125746</v>
      </c>
      <c r="C11" s="11">
        <v>125746</v>
      </c>
      <c r="D11" s="28">
        <v>0</v>
      </c>
    </row>
    <row r="12" spans="1:4">
      <c r="A12" s="7" t="s">
        <v>3</v>
      </c>
      <c r="B12" s="12">
        <v>1838284.6</v>
      </c>
      <c r="C12" s="12">
        <v>1838284.6</v>
      </c>
      <c r="D12" s="28">
        <v>0</v>
      </c>
    </row>
    <row r="13" spans="1:4" s="30" customFormat="1">
      <c r="A13" s="25" t="s">
        <v>16</v>
      </c>
      <c r="B13" s="27">
        <f>B14+B81</f>
        <v>3214471.3</v>
      </c>
      <c r="C13" s="27">
        <f>C14+C81</f>
        <v>3214471.3</v>
      </c>
      <c r="D13" s="29"/>
    </row>
    <row r="14" spans="1:4">
      <c r="A14" s="31" t="s">
        <v>17</v>
      </c>
      <c r="B14" s="28">
        <v>1376186.7</v>
      </c>
      <c r="C14" s="28">
        <v>1376186.7</v>
      </c>
      <c r="D14" s="28">
        <v>0</v>
      </c>
    </row>
    <row r="15" spans="1:4">
      <c r="A15" s="32" t="s">
        <v>21</v>
      </c>
      <c r="B15" s="13">
        <v>641607.30000000005</v>
      </c>
      <c r="C15" s="13">
        <v>200197.6</v>
      </c>
      <c r="D15" s="13">
        <f>C15-B15</f>
        <v>-441409.70000000007</v>
      </c>
    </row>
    <row r="16" spans="1:4">
      <c r="A16" s="32" t="s">
        <v>6</v>
      </c>
      <c r="B16" s="13">
        <v>200227.5</v>
      </c>
      <c r="C16" s="13"/>
      <c r="D16" s="13">
        <f t="shared" ref="D16:D30" si="0">C16-B16</f>
        <v>-200227.5</v>
      </c>
    </row>
    <row r="17" spans="1:4">
      <c r="A17" s="3" t="s">
        <v>7</v>
      </c>
      <c r="B17" s="13">
        <f>4000</f>
        <v>4000</v>
      </c>
      <c r="C17" s="13"/>
      <c r="D17" s="13">
        <f t="shared" si="0"/>
        <v>-4000</v>
      </c>
    </row>
    <row r="18" spans="1:4">
      <c r="A18" s="3" t="s">
        <v>8</v>
      </c>
      <c r="B18" s="13">
        <v>37089.699999999997</v>
      </c>
      <c r="C18" s="13"/>
      <c r="D18" s="13">
        <f t="shared" si="0"/>
        <v>-37089.699999999997</v>
      </c>
    </row>
    <row r="19" spans="1:4">
      <c r="A19" s="3" t="s">
        <v>4</v>
      </c>
      <c r="B19" s="13">
        <v>2000</v>
      </c>
      <c r="C19" s="13"/>
      <c r="D19" s="13">
        <f t="shared" si="0"/>
        <v>-2000</v>
      </c>
    </row>
    <row r="20" spans="1:4" ht="38.4" customHeight="1">
      <c r="A20" s="3" t="s">
        <v>61</v>
      </c>
      <c r="B20" s="13">
        <v>236233.9</v>
      </c>
      <c r="C20" s="13"/>
      <c r="D20" s="13">
        <f t="shared" si="0"/>
        <v>-236233.9</v>
      </c>
    </row>
    <row r="21" spans="1:4" ht="31.2">
      <c r="A21" s="16" t="s">
        <v>62</v>
      </c>
      <c r="B21" s="13">
        <v>17400</v>
      </c>
      <c r="C21" s="13"/>
      <c r="D21" s="13">
        <f t="shared" si="0"/>
        <v>-17400</v>
      </c>
    </row>
    <row r="22" spans="1:4">
      <c r="A22" s="2" t="s">
        <v>10</v>
      </c>
      <c r="B22" s="13">
        <v>614.79999999999995</v>
      </c>
      <c r="C22" s="13"/>
      <c r="D22" s="13">
        <f t="shared" si="0"/>
        <v>-614.79999999999995</v>
      </c>
    </row>
    <row r="23" spans="1:4" ht="31.2">
      <c r="A23" s="2" t="s">
        <v>9</v>
      </c>
      <c r="B23" s="13">
        <v>10030.9</v>
      </c>
      <c r="C23" s="13"/>
      <c r="D23" s="13">
        <f t="shared" si="0"/>
        <v>-10030.9</v>
      </c>
    </row>
    <row r="24" spans="1:4" ht="46.8">
      <c r="A24" s="3" t="s">
        <v>26</v>
      </c>
      <c r="B24" s="13">
        <v>1716.6</v>
      </c>
      <c r="C24" s="13"/>
      <c r="D24" s="13">
        <f t="shared" si="0"/>
        <v>-1716.6</v>
      </c>
    </row>
    <row r="25" spans="1:4">
      <c r="A25" s="4" t="s">
        <v>13</v>
      </c>
      <c r="B25" s="13">
        <v>3369.5</v>
      </c>
      <c r="C25" s="13"/>
      <c r="D25" s="13">
        <f t="shared" si="0"/>
        <v>-3369.5</v>
      </c>
    </row>
    <row r="26" spans="1:4" ht="31.2">
      <c r="A26" s="33" t="s">
        <v>11</v>
      </c>
      <c r="B26" s="13">
        <v>830</v>
      </c>
      <c r="C26" s="13"/>
      <c r="D26" s="13">
        <f t="shared" si="0"/>
        <v>-830</v>
      </c>
    </row>
    <row r="27" spans="1:4" ht="31.2">
      <c r="A27" s="32" t="s">
        <v>46</v>
      </c>
      <c r="B27" s="13">
        <f>264+291+1388.3</f>
        <v>1943.3</v>
      </c>
      <c r="C27" s="13"/>
      <c r="D27" s="13">
        <f t="shared" si="0"/>
        <v>-1943.3</v>
      </c>
    </row>
    <row r="28" spans="1:4">
      <c r="A28" s="32" t="s">
        <v>22</v>
      </c>
      <c r="B28" s="13">
        <f>8068.6+12856.6</f>
        <v>20925.2</v>
      </c>
      <c r="C28" s="13"/>
      <c r="D28" s="13">
        <f t="shared" si="0"/>
        <v>-20925.2</v>
      </c>
    </row>
    <row r="29" spans="1:4" ht="31.2">
      <c r="A29" s="5" t="s">
        <v>12</v>
      </c>
      <c r="B29" s="13">
        <v>24186</v>
      </c>
      <c r="C29" s="13"/>
      <c r="D29" s="13">
        <f t="shared" si="0"/>
        <v>-24186</v>
      </c>
    </row>
    <row r="30" spans="1:4" ht="62.4">
      <c r="A30" s="32" t="s">
        <v>14</v>
      </c>
      <c r="B30" s="13">
        <f>B14-B15-B16-B17-B18-B19-B20-B21-B22-B23-B24-B25-B26-B27-B28-B29-B31</f>
        <v>91129.199999999924</v>
      </c>
      <c r="C30" s="13"/>
      <c r="D30" s="13">
        <f t="shared" si="0"/>
        <v>-91129.199999999924</v>
      </c>
    </row>
    <row r="31" spans="1:4" s="30" customFormat="1" ht="48.6">
      <c r="A31" s="8" t="s">
        <v>20</v>
      </c>
      <c r="B31" s="14">
        <f>B32+B36+B40+B44+B48+B52+B56+B57+B58+B62+B75</f>
        <v>82882.799999999988</v>
      </c>
      <c r="C31" s="14">
        <f>C32+C36+C40+C44+C48+C52+C56+C57+C58+C62+C75</f>
        <v>1175989.0699999998</v>
      </c>
      <c r="D31" s="14">
        <f>B31-C31</f>
        <v>-1093106.2699999998</v>
      </c>
    </row>
    <row r="32" spans="1:4" s="30" customFormat="1">
      <c r="A32" s="1" t="s">
        <v>27</v>
      </c>
      <c r="B32" s="34">
        <f>SUM(B33:B35)</f>
        <v>4773.1000000000004</v>
      </c>
      <c r="C32" s="34">
        <f>SUM(C33:C35)</f>
        <v>59588.3</v>
      </c>
      <c r="D32" s="34">
        <f t="shared" ref="D32:D80" si="1">B32-C32</f>
        <v>-54815.200000000004</v>
      </c>
    </row>
    <row r="33" spans="1:5">
      <c r="A33" s="9" t="s">
        <v>28</v>
      </c>
      <c r="B33" s="15">
        <v>4663</v>
      </c>
      <c r="C33" s="15">
        <v>58641.8</v>
      </c>
      <c r="D33" s="15">
        <f t="shared" si="1"/>
        <v>-53978.8</v>
      </c>
    </row>
    <row r="34" spans="1:5">
      <c r="A34" s="9" t="s">
        <v>29</v>
      </c>
      <c r="B34" s="15"/>
      <c r="C34" s="15">
        <v>225</v>
      </c>
      <c r="D34" s="15">
        <f t="shared" si="1"/>
        <v>-225</v>
      </c>
    </row>
    <row r="35" spans="1:5">
      <c r="A35" s="9" t="s">
        <v>30</v>
      </c>
      <c r="B35" s="15">
        <v>110.1</v>
      </c>
      <c r="C35" s="15">
        <v>721.5</v>
      </c>
      <c r="D35" s="15">
        <f t="shared" si="1"/>
        <v>-611.4</v>
      </c>
    </row>
    <row r="36" spans="1:5" s="30" customFormat="1" ht="33.75" customHeight="1">
      <c r="A36" s="1" t="s">
        <v>31</v>
      </c>
      <c r="B36" s="34">
        <f>SUM(B37:B39)</f>
        <v>0</v>
      </c>
      <c r="C36" s="34">
        <f>SUM(C37:C39)</f>
        <v>3582.1</v>
      </c>
      <c r="D36" s="34">
        <f t="shared" si="1"/>
        <v>-3582.1</v>
      </c>
    </row>
    <row r="37" spans="1:5">
      <c r="A37" s="9" t="s">
        <v>28</v>
      </c>
      <c r="B37" s="15"/>
      <c r="C37" s="15">
        <v>1185</v>
      </c>
      <c r="D37" s="15">
        <f t="shared" si="1"/>
        <v>-1185</v>
      </c>
    </row>
    <row r="38" spans="1:5">
      <c r="A38" s="9" t="s">
        <v>29</v>
      </c>
      <c r="B38" s="15"/>
      <c r="C38" s="15">
        <v>1209.0999999999999</v>
      </c>
      <c r="D38" s="15">
        <f t="shared" si="1"/>
        <v>-1209.0999999999999</v>
      </c>
    </row>
    <row r="39" spans="1:5">
      <c r="A39" s="9" t="s">
        <v>30</v>
      </c>
      <c r="B39" s="15"/>
      <c r="C39" s="15">
        <v>1188</v>
      </c>
      <c r="D39" s="15">
        <f t="shared" si="1"/>
        <v>-1188</v>
      </c>
    </row>
    <row r="40" spans="1:5" s="30" customFormat="1" ht="33.6" customHeight="1">
      <c r="A40" s="1" t="s">
        <v>63</v>
      </c>
      <c r="B40" s="34">
        <f>SUM(B41:B43)</f>
        <v>9324.4</v>
      </c>
      <c r="C40" s="34">
        <f>SUM(C41:C43)</f>
        <v>89434</v>
      </c>
      <c r="D40" s="34">
        <f t="shared" si="1"/>
        <v>-80109.600000000006</v>
      </c>
    </row>
    <row r="41" spans="1:5">
      <c r="A41" s="9" t="s">
        <v>28</v>
      </c>
      <c r="B41" s="15">
        <v>9076</v>
      </c>
      <c r="C41" s="15">
        <v>79817.3</v>
      </c>
      <c r="D41" s="15">
        <f t="shared" si="1"/>
        <v>-70741.3</v>
      </c>
      <c r="E41" s="18" t="s">
        <v>65</v>
      </c>
    </row>
    <row r="42" spans="1:5">
      <c r="A42" s="9" t="s">
        <v>29</v>
      </c>
      <c r="B42" s="15">
        <v>30</v>
      </c>
      <c r="C42" s="15">
        <v>3496.2</v>
      </c>
      <c r="D42" s="15">
        <f t="shared" si="1"/>
        <v>-3466.2</v>
      </c>
    </row>
    <row r="43" spans="1:5">
      <c r="A43" s="9" t="s">
        <v>30</v>
      </c>
      <c r="B43" s="15">
        <v>218.4</v>
      </c>
      <c r="C43" s="15">
        <v>6120.5</v>
      </c>
      <c r="D43" s="15">
        <f t="shared" si="1"/>
        <v>-5902.1</v>
      </c>
    </row>
    <row r="44" spans="1:5" s="30" customFormat="1" ht="46.8">
      <c r="A44" s="1" t="s">
        <v>32</v>
      </c>
      <c r="B44" s="34">
        <f>SUM(B45:B47)</f>
        <v>8013.1</v>
      </c>
      <c r="C44" s="34">
        <f>SUM(C45:C47)</f>
        <v>439481.19999999995</v>
      </c>
      <c r="D44" s="34">
        <f t="shared" si="1"/>
        <v>-431468.1</v>
      </c>
    </row>
    <row r="45" spans="1:5">
      <c r="A45" s="9" t="s">
        <v>28</v>
      </c>
      <c r="B45" s="15">
        <v>8013.1</v>
      </c>
      <c r="C45" s="15">
        <v>411228.6</v>
      </c>
      <c r="D45" s="15">
        <f t="shared" si="1"/>
        <v>-403215.5</v>
      </c>
    </row>
    <row r="46" spans="1:5">
      <c r="A46" s="9" t="s">
        <v>29</v>
      </c>
      <c r="B46" s="15"/>
      <c r="C46" s="15">
        <v>2237.6</v>
      </c>
      <c r="D46" s="15">
        <f t="shared" si="1"/>
        <v>-2237.6</v>
      </c>
    </row>
    <row r="47" spans="1:5">
      <c r="A47" s="9" t="s">
        <v>30</v>
      </c>
      <c r="B47" s="15"/>
      <c r="C47" s="15">
        <v>26015</v>
      </c>
      <c r="D47" s="15">
        <f t="shared" si="1"/>
        <v>-26015</v>
      </c>
    </row>
    <row r="48" spans="1:5" s="30" customFormat="1">
      <c r="A48" s="1" t="s">
        <v>33</v>
      </c>
      <c r="B48" s="34">
        <f>SUM(B49:B51)</f>
        <v>10622.199999999999</v>
      </c>
      <c r="C48" s="34">
        <f>SUM(C49:C51)</f>
        <v>31531.5</v>
      </c>
      <c r="D48" s="34">
        <f t="shared" si="1"/>
        <v>-20909.300000000003</v>
      </c>
    </row>
    <row r="49" spans="1:4">
      <c r="A49" s="9" t="s">
        <v>28</v>
      </c>
      <c r="B49" s="15">
        <v>10368.4</v>
      </c>
      <c r="C49" s="15">
        <v>30141.5</v>
      </c>
      <c r="D49" s="15">
        <f t="shared" si="1"/>
        <v>-19773.099999999999</v>
      </c>
    </row>
    <row r="50" spans="1:4">
      <c r="A50" s="9" t="s">
        <v>29</v>
      </c>
      <c r="B50" s="15"/>
      <c r="C50" s="15">
        <v>537.29999999999995</v>
      </c>
      <c r="D50" s="15">
        <f t="shared" si="1"/>
        <v>-537.29999999999995</v>
      </c>
    </row>
    <row r="51" spans="1:4">
      <c r="A51" s="9" t="s">
        <v>30</v>
      </c>
      <c r="B51" s="15">
        <v>253.8</v>
      </c>
      <c r="C51" s="15">
        <v>852.7</v>
      </c>
      <c r="D51" s="15">
        <f t="shared" si="1"/>
        <v>-598.90000000000009</v>
      </c>
    </row>
    <row r="52" spans="1:4" s="30" customFormat="1" ht="31.2">
      <c r="A52" s="1" t="s">
        <v>50</v>
      </c>
      <c r="B52" s="34">
        <f>SUM(B53:B55)</f>
        <v>449.2</v>
      </c>
      <c r="C52" s="34">
        <f>SUM(C53:C55)</f>
        <v>1072.2</v>
      </c>
      <c r="D52" s="34">
        <f t="shared" si="1"/>
        <v>-623</v>
      </c>
    </row>
    <row r="53" spans="1:4">
      <c r="A53" s="9" t="s">
        <v>28</v>
      </c>
      <c r="B53" s="15">
        <v>357.9</v>
      </c>
      <c r="C53" s="15">
        <v>859.1</v>
      </c>
      <c r="D53" s="15">
        <f t="shared" si="1"/>
        <v>-501.20000000000005</v>
      </c>
    </row>
    <row r="54" spans="1:4">
      <c r="A54" s="9" t="s">
        <v>29</v>
      </c>
      <c r="B54" s="15"/>
      <c r="C54" s="15"/>
      <c r="D54" s="15">
        <f t="shared" si="1"/>
        <v>0</v>
      </c>
    </row>
    <row r="55" spans="1:4">
      <c r="A55" s="9" t="s">
        <v>30</v>
      </c>
      <c r="B55" s="15">
        <v>91.3</v>
      </c>
      <c r="C55" s="15">
        <v>213.1</v>
      </c>
      <c r="D55" s="15">
        <f t="shared" si="1"/>
        <v>-121.8</v>
      </c>
    </row>
    <row r="56" spans="1:4" s="30" customFormat="1" ht="78" hidden="1">
      <c r="A56" s="1" t="s">
        <v>24</v>
      </c>
      <c r="B56" s="34"/>
      <c r="C56" s="34"/>
      <c r="D56" s="34">
        <f t="shared" si="1"/>
        <v>0</v>
      </c>
    </row>
    <row r="57" spans="1:4" s="30" customFormat="1" ht="31.2">
      <c r="A57" s="1" t="s">
        <v>34</v>
      </c>
      <c r="B57" s="34">
        <v>2650</v>
      </c>
      <c r="C57" s="34">
        <v>4968</v>
      </c>
      <c r="D57" s="34">
        <f t="shared" si="1"/>
        <v>-2318</v>
      </c>
    </row>
    <row r="58" spans="1:4" s="30" customFormat="1" ht="46.8">
      <c r="A58" s="1" t="s">
        <v>35</v>
      </c>
      <c r="B58" s="34">
        <f>SUM(B59:B61)</f>
        <v>8250.8000000000011</v>
      </c>
      <c r="C58" s="34">
        <f>SUM(C59:C61)</f>
        <v>115536.5</v>
      </c>
      <c r="D58" s="34">
        <f t="shared" si="1"/>
        <v>-107285.7</v>
      </c>
    </row>
    <row r="59" spans="1:4">
      <c r="A59" s="9" t="s">
        <v>28</v>
      </c>
      <c r="B59" s="15">
        <v>8240.2000000000007</v>
      </c>
      <c r="C59" s="15">
        <v>109924.5</v>
      </c>
      <c r="D59" s="15">
        <f t="shared" si="1"/>
        <v>-101684.3</v>
      </c>
    </row>
    <row r="60" spans="1:4">
      <c r="A60" s="9" t="s">
        <v>29</v>
      </c>
      <c r="B60" s="15"/>
      <c r="C60" s="15">
        <v>3076.4</v>
      </c>
      <c r="D60" s="15">
        <f t="shared" si="1"/>
        <v>-3076.4</v>
      </c>
    </row>
    <row r="61" spans="1:4">
      <c r="A61" s="9" t="s">
        <v>30</v>
      </c>
      <c r="B61" s="15">
        <v>10.6</v>
      </c>
      <c r="C61" s="15">
        <v>2535.6</v>
      </c>
      <c r="D61" s="15">
        <f t="shared" si="1"/>
        <v>-2525</v>
      </c>
    </row>
    <row r="62" spans="1:4" s="30" customFormat="1" ht="46.8">
      <c r="A62" s="1" t="s">
        <v>36</v>
      </c>
      <c r="B62" s="34">
        <f>SUM(B63:B74)</f>
        <v>38090</v>
      </c>
      <c r="C62" s="34">
        <f>SUM(C63:C74)</f>
        <v>229871.8</v>
      </c>
      <c r="D62" s="34">
        <f t="shared" si="1"/>
        <v>-191781.8</v>
      </c>
    </row>
    <row r="63" spans="1:4" ht="31.2">
      <c r="A63" s="9" t="s">
        <v>37</v>
      </c>
      <c r="B63" s="15">
        <v>798.8</v>
      </c>
      <c r="C63" s="15">
        <v>160600.4</v>
      </c>
      <c r="D63" s="15">
        <f t="shared" si="1"/>
        <v>-159801.60000000001</v>
      </c>
    </row>
    <row r="64" spans="1:4" ht="31.2">
      <c r="A64" s="9" t="s">
        <v>60</v>
      </c>
      <c r="B64" s="15">
        <f>21950.2+539.7</f>
        <v>22489.9</v>
      </c>
      <c r="C64" s="15">
        <f>23650.3+976.3</f>
        <v>24626.6</v>
      </c>
      <c r="D64" s="15">
        <f t="shared" si="1"/>
        <v>-2136.6999999999971</v>
      </c>
    </row>
    <row r="65" spans="1:4" ht="62.4">
      <c r="A65" s="9" t="s">
        <v>49</v>
      </c>
      <c r="B65" s="15">
        <v>2031.2</v>
      </c>
      <c r="C65" s="15">
        <v>3037.4</v>
      </c>
      <c r="D65" s="15">
        <f t="shared" si="1"/>
        <v>-1006.2</v>
      </c>
    </row>
    <row r="66" spans="1:4" ht="31.2">
      <c r="A66" s="9" t="s">
        <v>38</v>
      </c>
      <c r="B66" s="15">
        <v>5142.7</v>
      </c>
      <c r="C66" s="15">
        <v>8401.6</v>
      </c>
      <c r="D66" s="15">
        <f t="shared" si="1"/>
        <v>-3258.9000000000005</v>
      </c>
    </row>
    <row r="67" spans="1:4" ht="93.6">
      <c r="A67" s="9" t="s">
        <v>54</v>
      </c>
      <c r="B67" s="15"/>
      <c r="C67" s="15">
        <v>5600</v>
      </c>
      <c r="D67" s="15">
        <f t="shared" si="1"/>
        <v>-5600</v>
      </c>
    </row>
    <row r="68" spans="1:4" ht="31.2">
      <c r="A68" s="9" t="s">
        <v>59</v>
      </c>
      <c r="B68" s="15">
        <f>5782.6+13.5</f>
        <v>5796.1</v>
      </c>
      <c r="C68" s="15">
        <f>6630.9+13.5</f>
        <v>6644.4</v>
      </c>
      <c r="D68" s="15">
        <f t="shared" si="1"/>
        <v>-848.29999999999927</v>
      </c>
    </row>
    <row r="69" spans="1:4" ht="31.2">
      <c r="A69" s="9" t="s">
        <v>39</v>
      </c>
      <c r="B69" s="15">
        <v>1410.1</v>
      </c>
      <c r="C69" s="15">
        <v>1410.9</v>
      </c>
      <c r="D69" s="15">
        <f t="shared" si="1"/>
        <v>-0.8000000000001819</v>
      </c>
    </row>
    <row r="70" spans="1:4" ht="62.4">
      <c r="A70" s="9" t="s">
        <v>40</v>
      </c>
      <c r="B70" s="15">
        <v>8.6999999999999993</v>
      </c>
      <c r="C70" s="15">
        <v>802.3</v>
      </c>
      <c r="D70" s="15">
        <f t="shared" si="1"/>
        <v>-793.59999999999991</v>
      </c>
    </row>
    <row r="71" spans="1:4" ht="31.2">
      <c r="A71" s="9" t="s">
        <v>48</v>
      </c>
      <c r="B71" s="15"/>
      <c r="C71" s="15">
        <v>429.6</v>
      </c>
      <c r="D71" s="15">
        <f t="shared" si="1"/>
        <v>-429.6</v>
      </c>
    </row>
    <row r="72" spans="1:4" ht="46.8">
      <c r="A72" s="9" t="s">
        <v>41</v>
      </c>
      <c r="B72" s="15">
        <v>412.5</v>
      </c>
      <c r="C72" s="15">
        <v>412.5</v>
      </c>
      <c r="D72" s="15">
        <f t="shared" si="1"/>
        <v>0</v>
      </c>
    </row>
    <row r="73" spans="1:4" ht="46.8">
      <c r="A73" s="9" t="s">
        <v>47</v>
      </c>
      <c r="B73" s="15"/>
      <c r="C73" s="15">
        <v>220.4</v>
      </c>
      <c r="D73" s="15">
        <f t="shared" si="1"/>
        <v>-220.4</v>
      </c>
    </row>
    <row r="74" spans="1:4" ht="72" customHeight="1">
      <c r="A74" s="10" t="s">
        <v>57</v>
      </c>
      <c r="B74" s="15"/>
      <c r="C74" s="15">
        <v>17685.7</v>
      </c>
      <c r="D74" s="15">
        <f>B74-C74</f>
        <v>-17685.7</v>
      </c>
    </row>
    <row r="75" spans="1:4" ht="16.2">
      <c r="A75" s="31" t="s">
        <v>45</v>
      </c>
      <c r="B75" s="35">
        <f>B76+B77+B78+B79+B80</f>
        <v>710</v>
      </c>
      <c r="C75" s="35">
        <f>C76+C77+C78+C79+C80</f>
        <v>200923.47</v>
      </c>
      <c r="D75" s="35">
        <f t="shared" si="1"/>
        <v>-200213.47</v>
      </c>
    </row>
    <row r="76" spans="1:4" s="36" customFormat="1" ht="62.4">
      <c r="A76" s="17" t="s">
        <v>44</v>
      </c>
      <c r="B76" s="15"/>
      <c r="C76" s="15">
        <v>160663.4</v>
      </c>
      <c r="D76" s="15">
        <f t="shared" si="1"/>
        <v>-160663.4</v>
      </c>
    </row>
    <row r="77" spans="1:4" s="36" customFormat="1" ht="40.799999999999997" customHeight="1">
      <c r="A77" s="17" t="s">
        <v>56</v>
      </c>
      <c r="B77" s="15"/>
      <c r="C77" s="15">
        <v>253.3</v>
      </c>
      <c r="D77" s="15">
        <f t="shared" si="1"/>
        <v>-253.3</v>
      </c>
    </row>
    <row r="78" spans="1:4" s="36" customFormat="1" ht="85.8" customHeight="1">
      <c r="A78" s="17" t="s">
        <v>58</v>
      </c>
      <c r="B78" s="15"/>
      <c r="C78" s="15">
        <v>331.2</v>
      </c>
      <c r="D78" s="15">
        <f t="shared" si="1"/>
        <v>-331.2</v>
      </c>
    </row>
    <row r="79" spans="1:4" s="36" customFormat="1" ht="91.2" customHeight="1">
      <c r="A79" s="17" t="s">
        <v>55</v>
      </c>
      <c r="B79" s="15">
        <v>710</v>
      </c>
      <c r="C79" s="15">
        <v>710</v>
      </c>
      <c r="D79" s="15">
        <f t="shared" si="1"/>
        <v>0</v>
      </c>
    </row>
    <row r="80" spans="1:4" s="36" customFormat="1" ht="51.6" customHeight="1">
      <c r="A80" s="17" t="s">
        <v>64</v>
      </c>
      <c r="B80" s="15"/>
      <c r="C80" s="15">
        <v>38965.57</v>
      </c>
      <c r="D80" s="15">
        <f t="shared" si="1"/>
        <v>-38965.57</v>
      </c>
    </row>
    <row r="81" spans="1:4" ht="31.2">
      <c r="A81" s="37" t="s">
        <v>18</v>
      </c>
      <c r="B81" s="34">
        <v>1838284.6</v>
      </c>
      <c r="C81" s="34">
        <v>1838284.6</v>
      </c>
      <c r="D81" s="34">
        <v>0</v>
      </c>
    </row>
    <row r="82" spans="1:4">
      <c r="A82" s="37" t="s">
        <v>19</v>
      </c>
      <c r="B82" s="28">
        <f>B81+B14</f>
        <v>3214471.3</v>
      </c>
      <c r="C82" s="28">
        <f>C81+C14</f>
        <v>3214471.3</v>
      </c>
      <c r="D82" s="28">
        <v>0</v>
      </c>
    </row>
    <row r="83" spans="1:4">
      <c r="A83" s="37" t="s">
        <v>25</v>
      </c>
      <c r="B83" s="28">
        <f>B9-B13</f>
        <v>-122740.69999999972</v>
      </c>
      <c r="C83" s="28">
        <f>C9-C13</f>
        <v>-122740.69999999972</v>
      </c>
      <c r="D83" s="28">
        <v>0</v>
      </c>
    </row>
    <row r="85" spans="1:4" ht="15.6" customHeight="1">
      <c r="C85" s="38"/>
    </row>
    <row r="86" spans="1:4" ht="15.6" customHeight="1">
      <c r="C86" s="38"/>
    </row>
    <row r="87" spans="1:4" ht="15.6" customHeight="1">
      <c r="C87" s="38"/>
    </row>
    <row r="88" spans="1:4" ht="15.6" customHeight="1">
      <c r="C88" s="38"/>
    </row>
    <row r="89" spans="1:4" ht="15.6" customHeight="1">
      <c r="C89" s="38"/>
    </row>
  </sheetData>
  <mergeCells count="1">
    <mergeCell ref="A5:D5"/>
  </mergeCells>
  <pageMargins left="0.43307086614173229" right="0.43307086614173229" top="0.23622047244094491" bottom="0.19685039370078741" header="0.31496062992125984" footer="0.31496062992125984"/>
  <pageSetup paperSize="9" scale="8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2020-11-11T12:11:52Z</cp:lastPrinted>
  <dcterms:created xsi:type="dcterms:W3CDTF">2016-06-17T10:09:22Z</dcterms:created>
  <dcterms:modified xsi:type="dcterms:W3CDTF">2020-11-13T05:31:58Z</dcterms:modified>
</cp:coreProperties>
</file>