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ВСЕХ\29 Открытый бюджет\2023 год\Решение о внес изм от 23.12.2022г №42-449\"/>
    </mc:Choice>
  </mc:AlternateContent>
  <bookViews>
    <workbookView xWindow="480" yWindow="45" windowWidth="14250" windowHeight="8700" firstSheet="2" activeTab="2"/>
  </bookViews>
  <sheets>
    <sheet name="рублей " sheetId="38" state="hidden" r:id="rId1"/>
    <sheet name="В Собрание тыс.руб " sheetId="34" state="hidden" r:id="rId2"/>
    <sheet name="Приложение 1" sheetId="43" r:id="rId3"/>
  </sheets>
  <definedNames>
    <definedName name="_xlnm.Print_Titles" localSheetId="1">'В Собрание тыс.руб '!$B:$B,'В Собрание тыс.руб '!$8:$8</definedName>
    <definedName name="_xlnm.Print_Titles" localSheetId="0">'рублей '!$B:$B,'рублей '!$7:$7</definedName>
    <definedName name="_xlnm.Print_Area" localSheetId="1">'В Собрание тыс.руб '!$A$1:$K$161</definedName>
    <definedName name="_xlnm.Print_Area" localSheetId="2">'Приложение 1'!$A$1:$E$147</definedName>
    <definedName name="_xlnm.Print_Area" localSheetId="0">'рублей '!$A$1:$E$134</definedName>
  </definedNames>
  <calcPr calcId="152511"/>
</workbook>
</file>

<file path=xl/calcChain.xml><?xml version="1.0" encoding="utf-8"?>
<calcChain xmlns="http://schemas.openxmlformats.org/spreadsheetml/2006/main">
  <c r="C95" i="43" l="1"/>
  <c r="C97" i="43"/>
  <c r="D97" i="43"/>
  <c r="D96" i="43" s="1"/>
  <c r="D95" i="43" s="1"/>
  <c r="E97" i="43"/>
  <c r="E96" i="43" s="1"/>
  <c r="E95" i="43" s="1"/>
  <c r="D100" i="43"/>
  <c r="E100" i="43"/>
  <c r="C100" i="43"/>
  <c r="C58" i="43"/>
  <c r="C57" i="43" s="1"/>
  <c r="D40" i="43"/>
  <c r="E40" i="43"/>
  <c r="C40" i="43"/>
  <c r="E102" i="43" l="1"/>
  <c r="D102" i="43"/>
  <c r="C102" i="43"/>
  <c r="E136" i="43"/>
  <c r="D136" i="43"/>
  <c r="C136" i="43"/>
  <c r="D135" i="43"/>
  <c r="C135" i="43"/>
  <c r="D134" i="43"/>
  <c r="C134" i="43"/>
  <c r="E133" i="43"/>
  <c r="D133" i="43"/>
  <c r="C133" i="43"/>
  <c r="E129" i="43"/>
  <c r="E128" i="43" s="1"/>
  <c r="E127" i="43" s="1"/>
  <c r="E126" i="43" s="1"/>
  <c r="D129" i="43"/>
  <c r="D128" i="43" s="1"/>
  <c r="D127" i="43" s="1"/>
  <c r="D126" i="43" s="1"/>
  <c r="C129" i="43"/>
  <c r="C128" i="43" s="1"/>
  <c r="C127" i="43" s="1"/>
  <c r="C126" i="43" s="1"/>
  <c r="E125" i="43"/>
  <c r="D125" i="43"/>
  <c r="C125" i="43"/>
  <c r="E124" i="43"/>
  <c r="D124" i="43"/>
  <c r="C124" i="43"/>
  <c r="E122" i="43"/>
  <c r="E121" i="43" s="1"/>
  <c r="E119" i="43" s="1"/>
  <c r="D122" i="43"/>
  <c r="C122" i="43"/>
  <c r="C121" i="43" s="1"/>
  <c r="C119" i="43" s="1"/>
  <c r="D121" i="43"/>
  <c r="D119" i="43" s="1"/>
  <c r="D99" i="43"/>
  <c r="C99" i="43"/>
  <c r="E99" i="43"/>
  <c r="E86" i="43"/>
  <c r="E85" i="43" s="1"/>
  <c r="E84" i="43" s="1"/>
  <c r="D86" i="43"/>
  <c r="D85" i="43" s="1"/>
  <c r="C86" i="43"/>
  <c r="C85" i="43" s="1"/>
  <c r="C84" i="43" s="1"/>
  <c r="C83" i="43"/>
  <c r="E58" i="43"/>
  <c r="E57" i="43" s="1"/>
  <c r="E55" i="43" s="1"/>
  <c r="D58" i="43"/>
  <c r="D57" i="43" s="1"/>
  <c r="D55" i="43" s="1"/>
  <c r="C55" i="43"/>
  <c r="E56" i="43"/>
  <c r="D56" i="43"/>
  <c r="C56" i="43"/>
  <c r="E39" i="43"/>
  <c r="E17" i="43" s="1"/>
  <c r="D39" i="43"/>
  <c r="D17" i="43" s="1"/>
  <c r="C39" i="43"/>
  <c r="C17" i="43" s="1"/>
  <c r="C38" i="43"/>
  <c r="E37" i="43"/>
  <c r="D37" i="43"/>
  <c r="C37" i="43"/>
  <c r="E36" i="43"/>
  <c r="D36" i="43"/>
  <c r="C36" i="43"/>
  <c r="C30" i="43"/>
  <c r="C29" i="43"/>
  <c r="E24" i="43"/>
  <c r="D24" i="43"/>
  <c r="C24" i="43"/>
  <c r="E23" i="43"/>
  <c r="D23" i="43"/>
  <c r="C23" i="43"/>
  <c r="E22" i="43"/>
  <c r="D22" i="43"/>
  <c r="C22" i="43"/>
  <c r="C21" i="43"/>
  <c r="E20" i="43"/>
  <c r="D20" i="43"/>
  <c r="C20" i="43"/>
  <c r="E19" i="43"/>
  <c r="D19" i="43"/>
  <c r="C19" i="43"/>
  <c r="E18" i="43"/>
  <c r="D18" i="43"/>
  <c r="C18" i="43"/>
  <c r="C15" i="43"/>
  <c r="E13" i="43"/>
  <c r="D13" i="43"/>
  <c r="D10" i="43" s="1"/>
  <c r="C13" i="43"/>
  <c r="E11" i="43"/>
  <c r="E10" i="43" s="1"/>
  <c r="D11" i="43"/>
  <c r="C11" i="43"/>
  <c r="C97" i="38"/>
  <c r="C96" i="38" s="1"/>
  <c r="C10" i="43" l="1"/>
  <c r="C9" i="43"/>
  <c r="C8" i="43" s="1"/>
  <c r="D84" i="43"/>
  <c r="D9" i="43" s="1"/>
  <c r="D8" i="43" s="1"/>
  <c r="E9" i="43"/>
  <c r="E8" i="43" s="1"/>
  <c r="E133" i="38"/>
  <c r="D133" i="38"/>
  <c r="C133" i="38"/>
  <c r="D125" i="38"/>
  <c r="D124" i="38" s="1"/>
  <c r="D123" i="38" s="1"/>
  <c r="E126" i="38"/>
  <c r="E125" i="38" s="1"/>
  <c r="E124" i="38" s="1"/>
  <c r="E123" i="38" s="1"/>
  <c r="D126" i="38"/>
  <c r="C126" i="38"/>
  <c r="C125" i="38" s="1"/>
  <c r="C124" i="38" s="1"/>
  <c r="C123" i="38" s="1"/>
  <c r="E130" i="38" l="1"/>
  <c r="D130" i="38"/>
  <c r="C130" i="38"/>
  <c r="E121" i="38"/>
  <c r="D121" i="38"/>
  <c r="C121" i="38"/>
  <c r="E97" i="38"/>
  <c r="D97" i="38"/>
  <c r="C84" i="38"/>
  <c r="E58" i="38"/>
  <c r="E57" i="38" s="1"/>
  <c r="E55" i="38" s="1"/>
  <c r="E56" i="38"/>
  <c r="D58" i="38"/>
  <c r="D57" i="38" s="1"/>
  <c r="D55" i="38" s="1"/>
  <c r="D56" i="38"/>
  <c r="C58" i="38"/>
  <c r="C40" i="38"/>
  <c r="C39" i="38" s="1"/>
  <c r="E40" i="38"/>
  <c r="D40" i="38"/>
  <c r="C99" i="38"/>
  <c r="D132" i="38"/>
  <c r="C132" i="38"/>
  <c r="D131" i="38"/>
  <c r="C131" i="38"/>
  <c r="E122" i="38"/>
  <c r="D122" i="38"/>
  <c r="C122" i="38"/>
  <c r="E119" i="38"/>
  <c r="E118" i="38" s="1"/>
  <c r="E116" i="38" s="1"/>
  <c r="D119" i="38"/>
  <c r="D118" i="38" s="1"/>
  <c r="D116" i="38" s="1"/>
  <c r="C119" i="38"/>
  <c r="C118" i="38" s="1"/>
  <c r="C116" i="38" s="1"/>
  <c r="E115" i="38"/>
  <c r="D115" i="38"/>
  <c r="C115" i="38"/>
  <c r="E99" i="38"/>
  <c r="D99" i="38"/>
  <c r="E94" i="38"/>
  <c r="E93" i="38" s="1"/>
  <c r="D94" i="38"/>
  <c r="D93" i="38" s="1"/>
  <c r="C94" i="38"/>
  <c r="C93" i="38" s="1"/>
  <c r="C81" i="38"/>
  <c r="C56" i="38"/>
  <c r="C38" i="38"/>
  <c r="E37" i="38"/>
  <c r="D37" i="38"/>
  <c r="C37" i="38"/>
  <c r="E36" i="38"/>
  <c r="D36" i="38"/>
  <c r="C36" i="38"/>
  <c r="C30" i="38"/>
  <c r="C29" i="38"/>
  <c r="E24" i="38"/>
  <c r="D24" i="38"/>
  <c r="C24" i="38"/>
  <c r="E23" i="38"/>
  <c r="D23" i="38"/>
  <c r="C23" i="38"/>
  <c r="E22" i="38"/>
  <c r="D22" i="38"/>
  <c r="C22" i="38"/>
  <c r="C21" i="38"/>
  <c r="E20" i="38"/>
  <c r="D20" i="38"/>
  <c r="C20" i="38"/>
  <c r="E19" i="38"/>
  <c r="D19" i="38"/>
  <c r="C19" i="38"/>
  <c r="E18" i="38"/>
  <c r="D18" i="38"/>
  <c r="C18" i="38"/>
  <c r="C15" i="38"/>
  <c r="E13" i="38"/>
  <c r="D13" i="38"/>
  <c r="C13" i="38"/>
  <c r="E11" i="38"/>
  <c r="D11" i="38"/>
  <c r="C11" i="38"/>
  <c r="E96" i="38" l="1"/>
  <c r="D96" i="38"/>
  <c r="C83" i="38"/>
  <c r="C82" i="38" s="1"/>
  <c r="C17" i="38"/>
  <c r="C10" i="38"/>
  <c r="D10" i="38"/>
  <c r="E10" i="38"/>
  <c r="D84" i="38"/>
  <c r="E84" i="38"/>
  <c r="E39" i="38"/>
  <c r="D39" i="38"/>
  <c r="C57" i="38"/>
  <c r="E146" i="34"/>
  <c r="E147" i="34"/>
  <c r="D158" i="34"/>
  <c r="C102" i="34"/>
  <c r="C101" i="34" s="1"/>
  <c r="C99" i="34" s="1"/>
  <c r="H161" i="34"/>
  <c r="E161" i="34"/>
  <c r="H160" i="34"/>
  <c r="E160" i="34"/>
  <c r="H159" i="34"/>
  <c r="E159" i="34"/>
  <c r="K158" i="34"/>
  <c r="J158" i="34"/>
  <c r="I158" i="34"/>
  <c r="G158" i="34"/>
  <c r="F158" i="34"/>
  <c r="C158" i="34"/>
  <c r="K157" i="34"/>
  <c r="H157" i="34"/>
  <c r="E157" i="34"/>
  <c r="K156" i="34"/>
  <c r="H156" i="34"/>
  <c r="E156" i="34"/>
  <c r="J155" i="34"/>
  <c r="I155" i="34"/>
  <c r="G155" i="34"/>
  <c r="F155" i="34"/>
  <c r="D155" i="34"/>
  <c r="C155" i="34"/>
  <c r="K154" i="34"/>
  <c r="H154" i="34"/>
  <c r="E154" i="34"/>
  <c r="K153" i="34"/>
  <c r="H153" i="34"/>
  <c r="E153" i="34"/>
  <c r="K152" i="34"/>
  <c r="H152" i="34"/>
  <c r="E152" i="34"/>
  <c r="K151" i="34"/>
  <c r="H151" i="34"/>
  <c r="E151" i="34"/>
  <c r="K150" i="34"/>
  <c r="H150" i="34"/>
  <c r="E150" i="34"/>
  <c r="K149" i="34"/>
  <c r="H149" i="34"/>
  <c r="E149" i="34"/>
  <c r="K148" i="34"/>
  <c r="H148" i="34"/>
  <c r="E148" i="34"/>
  <c r="E145" i="34"/>
  <c r="K144" i="34"/>
  <c r="H144" i="34"/>
  <c r="E144" i="34"/>
  <c r="K143" i="34"/>
  <c r="H143" i="34"/>
  <c r="E143" i="34"/>
  <c r="K142" i="34"/>
  <c r="H142" i="34"/>
  <c r="E142" i="34"/>
  <c r="K141" i="34"/>
  <c r="H141" i="34"/>
  <c r="E141" i="34"/>
  <c r="K140" i="34"/>
  <c r="H140" i="34"/>
  <c r="E140" i="34"/>
  <c r="K139" i="34"/>
  <c r="H139" i="34"/>
  <c r="E139" i="34"/>
  <c r="J138" i="34"/>
  <c r="J137" i="34" s="1"/>
  <c r="I138" i="34"/>
  <c r="I137" i="34" s="1"/>
  <c r="G138" i="34"/>
  <c r="G137" i="34" s="1"/>
  <c r="F138" i="34"/>
  <c r="F137" i="34" s="1"/>
  <c r="D138" i="34"/>
  <c r="D137" i="34" s="1"/>
  <c r="C138" i="34"/>
  <c r="C137" i="34" s="1"/>
  <c r="K136" i="34"/>
  <c r="H136" i="34"/>
  <c r="E136" i="34"/>
  <c r="K135" i="34"/>
  <c r="H135" i="34"/>
  <c r="E135" i="34"/>
  <c r="K134" i="34"/>
  <c r="H134" i="34"/>
  <c r="E134" i="34"/>
  <c r="K133" i="34"/>
  <c r="H133" i="34"/>
  <c r="E133" i="34"/>
  <c r="K132" i="34"/>
  <c r="H132" i="34"/>
  <c r="E132" i="34"/>
  <c r="K131" i="34"/>
  <c r="H131" i="34"/>
  <c r="E131" i="34"/>
  <c r="K130" i="34"/>
  <c r="H130" i="34"/>
  <c r="E130" i="34"/>
  <c r="K129" i="34"/>
  <c r="H129" i="34"/>
  <c r="E129" i="34"/>
  <c r="J128" i="34"/>
  <c r="J127" i="34" s="1"/>
  <c r="I128" i="34"/>
  <c r="I127" i="34" s="1"/>
  <c r="G128" i="34"/>
  <c r="G127" i="34" s="1"/>
  <c r="F128" i="34"/>
  <c r="F127" i="34" s="1"/>
  <c r="D128" i="34"/>
  <c r="D127" i="34" s="1"/>
  <c r="C128" i="34"/>
  <c r="C127" i="34" s="1"/>
  <c r="E125" i="34"/>
  <c r="K124" i="34"/>
  <c r="H124" i="34"/>
  <c r="E124" i="34"/>
  <c r="K123" i="34"/>
  <c r="H123" i="34"/>
  <c r="E123" i="34"/>
  <c r="K122" i="34"/>
  <c r="H122" i="34"/>
  <c r="E122" i="34"/>
  <c r="K121" i="34"/>
  <c r="H121" i="34"/>
  <c r="E121" i="34"/>
  <c r="K120" i="34"/>
  <c r="H120" i="34"/>
  <c r="E120" i="34"/>
  <c r="K119" i="34"/>
  <c r="H119" i="34"/>
  <c r="E119" i="34"/>
  <c r="K118" i="34"/>
  <c r="H118" i="34"/>
  <c r="E118" i="34"/>
  <c r="K117" i="34"/>
  <c r="H117" i="34"/>
  <c r="E117" i="34"/>
  <c r="K116" i="34"/>
  <c r="H116" i="34"/>
  <c r="E116" i="34"/>
  <c r="K115" i="34"/>
  <c r="H115" i="34"/>
  <c r="E115" i="34"/>
  <c r="K114" i="34"/>
  <c r="H114" i="34"/>
  <c r="E114" i="34"/>
  <c r="K113" i="34"/>
  <c r="H113" i="34"/>
  <c r="E113" i="34"/>
  <c r="K112" i="34"/>
  <c r="H112" i="34"/>
  <c r="E112" i="34"/>
  <c r="K111" i="34"/>
  <c r="H111" i="34"/>
  <c r="E111" i="34"/>
  <c r="K110" i="34"/>
  <c r="H110" i="34"/>
  <c r="E110" i="34"/>
  <c r="K109" i="34"/>
  <c r="H109" i="34"/>
  <c r="E109" i="34"/>
  <c r="K108" i="34"/>
  <c r="H108" i="34"/>
  <c r="E108" i="34"/>
  <c r="K107" i="34"/>
  <c r="H107" i="34"/>
  <c r="E107" i="34"/>
  <c r="K106" i="34"/>
  <c r="H106" i="34"/>
  <c r="E106" i="34"/>
  <c r="K105" i="34"/>
  <c r="H105" i="34"/>
  <c r="E105" i="34"/>
  <c r="K104" i="34"/>
  <c r="H104" i="34"/>
  <c r="E104" i="34"/>
  <c r="K103" i="34"/>
  <c r="H103" i="34"/>
  <c r="E103" i="34"/>
  <c r="J102" i="34"/>
  <c r="J101" i="34" s="1"/>
  <c r="J99" i="34" s="1"/>
  <c r="I102" i="34"/>
  <c r="I101" i="34" s="1"/>
  <c r="I99" i="34" s="1"/>
  <c r="G102" i="34"/>
  <c r="G101" i="34" s="1"/>
  <c r="G99" i="34" s="1"/>
  <c r="F102" i="34"/>
  <c r="F101" i="34" s="1"/>
  <c r="F99" i="34" s="1"/>
  <c r="D102" i="34"/>
  <c r="D101" i="34" s="1"/>
  <c r="D99" i="34" s="1"/>
  <c r="K100" i="34"/>
  <c r="H100" i="34"/>
  <c r="E100" i="34"/>
  <c r="K97" i="34"/>
  <c r="H97" i="34"/>
  <c r="E97" i="34"/>
  <c r="K96" i="34"/>
  <c r="H96" i="34"/>
  <c r="E96" i="34"/>
  <c r="K95" i="34"/>
  <c r="H95" i="34"/>
  <c r="E95" i="34"/>
  <c r="K94" i="34"/>
  <c r="H94" i="34"/>
  <c r="E94" i="34"/>
  <c r="K93" i="34"/>
  <c r="H93" i="34"/>
  <c r="E93" i="34"/>
  <c r="K92" i="34"/>
  <c r="H92" i="34"/>
  <c r="E92" i="34"/>
  <c r="K91" i="34"/>
  <c r="H91" i="34"/>
  <c r="E91" i="34"/>
  <c r="K90" i="34"/>
  <c r="H90" i="34"/>
  <c r="E90" i="34"/>
  <c r="K89" i="34"/>
  <c r="H89" i="34"/>
  <c r="E89" i="34"/>
  <c r="K88" i="34"/>
  <c r="H88" i="34"/>
  <c r="E88" i="34"/>
  <c r="K87" i="34"/>
  <c r="H87" i="34"/>
  <c r="E87" i="34"/>
  <c r="K86" i="34"/>
  <c r="H86" i="34"/>
  <c r="E86" i="34"/>
  <c r="K85" i="34"/>
  <c r="H85" i="34"/>
  <c r="E85" i="34"/>
  <c r="J84" i="34"/>
  <c r="J83" i="34" s="1"/>
  <c r="J61" i="34" s="1"/>
  <c r="I84" i="34"/>
  <c r="I83" i="34" s="1"/>
  <c r="I61" i="34" s="1"/>
  <c r="G84" i="34"/>
  <c r="G83" i="34" s="1"/>
  <c r="G61" i="34" s="1"/>
  <c r="F84" i="34"/>
  <c r="F83" i="34" s="1"/>
  <c r="F61" i="34" s="1"/>
  <c r="D84" i="34"/>
  <c r="D83" i="34" s="1"/>
  <c r="D61" i="34" s="1"/>
  <c r="C84" i="34"/>
  <c r="C83" i="34" s="1"/>
  <c r="C61" i="34" s="1"/>
  <c r="E82" i="34"/>
  <c r="K81" i="34"/>
  <c r="H81" i="34"/>
  <c r="E81" i="34"/>
  <c r="K80" i="34"/>
  <c r="H80" i="34"/>
  <c r="E80" i="34"/>
  <c r="K79" i="34"/>
  <c r="H79" i="34"/>
  <c r="E79" i="34"/>
  <c r="K78" i="34"/>
  <c r="H78" i="34"/>
  <c r="E78" i="34"/>
  <c r="K77" i="34"/>
  <c r="H77" i="34"/>
  <c r="E77" i="34"/>
  <c r="K76" i="34"/>
  <c r="H76" i="34"/>
  <c r="E76" i="34"/>
  <c r="K75" i="34"/>
  <c r="H75" i="34"/>
  <c r="E75" i="34"/>
  <c r="K74" i="34"/>
  <c r="H74" i="34"/>
  <c r="E74" i="34"/>
  <c r="K73" i="34"/>
  <c r="H73" i="34"/>
  <c r="E73" i="34"/>
  <c r="K72" i="34"/>
  <c r="H72" i="34"/>
  <c r="E72" i="34"/>
  <c r="K70" i="34"/>
  <c r="H70" i="34"/>
  <c r="E70" i="34"/>
  <c r="K69" i="34"/>
  <c r="H69" i="34"/>
  <c r="E69" i="34"/>
  <c r="K68" i="34"/>
  <c r="H68" i="34"/>
  <c r="E68" i="34"/>
  <c r="K67" i="34"/>
  <c r="H67" i="34"/>
  <c r="E67" i="34"/>
  <c r="K66" i="34"/>
  <c r="H66" i="34"/>
  <c r="E66" i="34"/>
  <c r="E65" i="34"/>
  <c r="K64" i="34"/>
  <c r="H64" i="34"/>
  <c r="E64" i="34"/>
  <c r="K63" i="34"/>
  <c r="H63" i="34"/>
  <c r="E63" i="34"/>
  <c r="K62" i="34"/>
  <c r="H62" i="34"/>
  <c r="E62" i="34"/>
  <c r="E60" i="34"/>
  <c r="E59" i="34" s="1"/>
  <c r="D59" i="34"/>
  <c r="C59" i="34"/>
  <c r="K58" i="34"/>
  <c r="K57" i="34" s="1"/>
  <c r="H58" i="34"/>
  <c r="H57" i="34" s="1"/>
  <c r="E58" i="34"/>
  <c r="J57" i="34"/>
  <c r="I57" i="34"/>
  <c r="G57" i="34"/>
  <c r="F57" i="34"/>
  <c r="E57" i="34"/>
  <c r="D57" i="34"/>
  <c r="C57" i="34"/>
  <c r="K56" i="34"/>
  <c r="K55" i="34" s="1"/>
  <c r="H56" i="34"/>
  <c r="H55" i="34" s="1"/>
  <c r="E56" i="34"/>
  <c r="E55" i="34" s="1"/>
  <c r="J55" i="34"/>
  <c r="I55" i="34"/>
  <c r="G55" i="34"/>
  <c r="G54" i="34" s="1"/>
  <c r="F55" i="34"/>
  <c r="D55" i="34"/>
  <c r="C55" i="34"/>
  <c r="K51" i="34"/>
  <c r="H51" i="34"/>
  <c r="E51" i="34"/>
  <c r="K50" i="34"/>
  <c r="H50" i="34"/>
  <c r="E50" i="34"/>
  <c r="K49" i="34"/>
  <c r="H49" i="34"/>
  <c r="E49" i="34"/>
  <c r="K48" i="34"/>
  <c r="H48" i="34"/>
  <c r="E48" i="34"/>
  <c r="K47" i="34"/>
  <c r="H47" i="34"/>
  <c r="E47" i="34"/>
  <c r="J46" i="34"/>
  <c r="J44" i="34" s="1"/>
  <c r="I46" i="34"/>
  <c r="G46" i="34"/>
  <c r="G44" i="34" s="1"/>
  <c r="F46" i="34"/>
  <c r="F44" i="34" s="1"/>
  <c r="D46" i="34"/>
  <c r="D44" i="34" s="1"/>
  <c r="C46" i="34"/>
  <c r="C44" i="34" s="1"/>
  <c r="K45" i="34"/>
  <c r="H45" i="34"/>
  <c r="E45" i="34"/>
  <c r="I44" i="34"/>
  <c r="I43" i="34"/>
  <c r="K43" i="34" s="1"/>
  <c r="F43" i="34"/>
  <c r="H43" i="34" s="1"/>
  <c r="E43" i="34"/>
  <c r="K42" i="34"/>
  <c r="H42" i="34"/>
  <c r="E42" i="34"/>
  <c r="K41" i="34"/>
  <c r="H41" i="34"/>
  <c r="E41" i="34"/>
  <c r="K40" i="34"/>
  <c r="H40" i="34"/>
  <c r="E40" i="34"/>
  <c r="K39" i="34"/>
  <c r="H39" i="34"/>
  <c r="E39" i="34"/>
  <c r="J38" i="34"/>
  <c r="I38" i="34"/>
  <c r="G38" i="34"/>
  <c r="F38" i="34"/>
  <c r="D38" i="34"/>
  <c r="C38" i="34"/>
  <c r="K37" i="34"/>
  <c r="H37" i="34"/>
  <c r="E37" i="34"/>
  <c r="K36" i="34"/>
  <c r="H36" i="34"/>
  <c r="E36" i="34"/>
  <c r="K35" i="34"/>
  <c r="H35" i="34"/>
  <c r="E35" i="34"/>
  <c r="I34" i="34"/>
  <c r="K34" i="34" s="1"/>
  <c r="F34" i="34"/>
  <c r="H34" i="34" s="1"/>
  <c r="D34" i="34"/>
  <c r="D26" i="34" s="1"/>
  <c r="C34" i="34"/>
  <c r="K33" i="34"/>
  <c r="H33" i="34"/>
  <c r="E33" i="34"/>
  <c r="K32" i="34"/>
  <c r="H32" i="34"/>
  <c r="E32" i="34"/>
  <c r="K31" i="34"/>
  <c r="H31" i="34"/>
  <c r="E31" i="34"/>
  <c r="K30" i="34"/>
  <c r="H30" i="34"/>
  <c r="E30" i="34"/>
  <c r="J29" i="34"/>
  <c r="I29" i="34"/>
  <c r="I26" i="34" s="1"/>
  <c r="G29" i="34"/>
  <c r="F29" i="34"/>
  <c r="D29" i="34"/>
  <c r="C29" i="34"/>
  <c r="K28" i="34"/>
  <c r="H28" i="34"/>
  <c r="E28" i="34"/>
  <c r="K27" i="34"/>
  <c r="H27" i="34"/>
  <c r="E27" i="34"/>
  <c r="J26" i="34"/>
  <c r="K23" i="34"/>
  <c r="H23" i="34"/>
  <c r="E23" i="34"/>
  <c r="K22" i="34"/>
  <c r="H22" i="34"/>
  <c r="E22" i="34"/>
  <c r="J21" i="34"/>
  <c r="I21" i="34"/>
  <c r="G21" i="34"/>
  <c r="F21" i="34"/>
  <c r="D21" i="34"/>
  <c r="C21" i="34"/>
  <c r="E20" i="34"/>
  <c r="E19" i="34"/>
  <c r="D18" i="34"/>
  <c r="C18" i="34"/>
  <c r="K17" i="34"/>
  <c r="H17" i="34"/>
  <c r="E17" i="34"/>
  <c r="K16" i="34"/>
  <c r="H16" i="34"/>
  <c r="E16" i="34"/>
  <c r="K15" i="34"/>
  <c r="H15" i="34"/>
  <c r="E15" i="34"/>
  <c r="J14" i="34"/>
  <c r="I14" i="34"/>
  <c r="I11" i="34" s="1"/>
  <c r="G14" i="34"/>
  <c r="F14" i="34"/>
  <c r="D14" i="34"/>
  <c r="D11" i="34" s="1"/>
  <c r="C14" i="34"/>
  <c r="K13" i="34"/>
  <c r="H13" i="34"/>
  <c r="E13" i="34"/>
  <c r="K12" i="34"/>
  <c r="H12" i="34"/>
  <c r="E12" i="34"/>
  <c r="J11" i="34"/>
  <c r="H38" i="34" l="1"/>
  <c r="F26" i="34"/>
  <c r="H21" i="34"/>
  <c r="H158" i="34"/>
  <c r="E83" i="38"/>
  <c r="G26" i="34"/>
  <c r="H29" i="34"/>
  <c r="H26" i="34" s="1"/>
  <c r="H25" i="34" s="1"/>
  <c r="D25" i="34"/>
  <c r="C54" i="34"/>
  <c r="H128" i="34"/>
  <c r="H127" i="34" s="1"/>
  <c r="K155" i="34"/>
  <c r="G11" i="34"/>
  <c r="H102" i="34"/>
  <c r="H101" i="34" s="1"/>
  <c r="D17" i="38"/>
  <c r="D83" i="38"/>
  <c r="D82" i="38" s="1"/>
  <c r="E17" i="38"/>
  <c r="C55" i="38"/>
  <c r="K21" i="34"/>
  <c r="I25" i="34"/>
  <c r="I10" i="34" s="1"/>
  <c r="K29" i="34"/>
  <c r="K54" i="34"/>
  <c r="F54" i="34"/>
  <c r="F11" i="34"/>
  <c r="H46" i="34"/>
  <c r="H44" i="34" s="1"/>
  <c r="K102" i="34"/>
  <c r="K101" i="34" s="1"/>
  <c r="E158" i="34"/>
  <c r="E84" i="34"/>
  <c r="E83" i="34" s="1"/>
  <c r="E61" i="34" s="1"/>
  <c r="K84" i="34"/>
  <c r="K83" i="34" s="1"/>
  <c r="E155" i="34"/>
  <c r="G25" i="34"/>
  <c r="E34" i="34"/>
  <c r="F25" i="34"/>
  <c r="H14" i="34"/>
  <c r="H11" i="34" s="1"/>
  <c r="K14" i="34"/>
  <c r="E29" i="34"/>
  <c r="K46" i="34"/>
  <c r="K44" i="34" s="1"/>
  <c r="K128" i="34"/>
  <c r="K127" i="34" s="1"/>
  <c r="H155" i="34"/>
  <c r="K11" i="34"/>
  <c r="E18" i="34"/>
  <c r="E21" i="34"/>
  <c r="J25" i="34"/>
  <c r="J10" i="34" s="1"/>
  <c r="K38" i="34"/>
  <c r="J54" i="34"/>
  <c r="D10" i="34"/>
  <c r="K99" i="34"/>
  <c r="K61" i="34"/>
  <c r="H84" i="34"/>
  <c r="H83" i="34" s="1"/>
  <c r="H61" i="34" s="1"/>
  <c r="F126" i="34"/>
  <c r="H138" i="34"/>
  <c r="H137" i="34" s="1"/>
  <c r="H126" i="34" s="1"/>
  <c r="J126" i="34"/>
  <c r="J53" i="34" s="1"/>
  <c r="J52" i="34" s="1"/>
  <c r="K138" i="34"/>
  <c r="K137" i="34" s="1"/>
  <c r="I126" i="34"/>
  <c r="D126" i="34"/>
  <c r="G126" i="34"/>
  <c r="G53" i="34" s="1"/>
  <c r="G52" i="34" s="1"/>
  <c r="E102" i="34"/>
  <c r="E101" i="34" s="1"/>
  <c r="E99" i="34" s="1"/>
  <c r="D54" i="34"/>
  <c r="E54" i="34"/>
  <c r="I54" i="34"/>
  <c r="H54" i="34"/>
  <c r="E138" i="34"/>
  <c r="E137" i="34" s="1"/>
  <c r="C126" i="34"/>
  <c r="E128" i="34"/>
  <c r="E127" i="34" s="1"/>
  <c r="E46" i="34"/>
  <c r="E44" i="34" s="1"/>
  <c r="E38" i="34"/>
  <c r="C26" i="34"/>
  <c r="C25" i="34" s="1"/>
  <c r="C11" i="34"/>
  <c r="E14" i="34"/>
  <c r="G10" i="34"/>
  <c r="F53" i="34"/>
  <c r="F52" i="34" s="1"/>
  <c r="H99" i="34"/>
  <c r="E26" i="34" l="1"/>
  <c r="H10" i="34"/>
  <c r="C53" i="34"/>
  <c r="C52" i="34" s="1"/>
  <c r="E82" i="38"/>
  <c r="D9" i="38"/>
  <c r="K26" i="34"/>
  <c r="D8" i="38"/>
  <c r="C9" i="38"/>
  <c r="K126" i="34"/>
  <c r="K53" i="34" s="1"/>
  <c r="K52" i="34" s="1"/>
  <c r="F10" i="34"/>
  <c r="F9" i="34" s="1"/>
  <c r="E9" i="38"/>
  <c r="E11" i="34"/>
  <c r="K25" i="34"/>
  <c r="K10" i="34" s="1"/>
  <c r="J9" i="34"/>
  <c r="D53" i="34"/>
  <c r="D52" i="34" s="1"/>
  <c r="D9" i="34" s="1"/>
  <c r="I53" i="34"/>
  <c r="I52" i="34" s="1"/>
  <c r="I9" i="34" s="1"/>
  <c r="E126" i="34"/>
  <c r="E53" i="34" s="1"/>
  <c r="E52" i="34" s="1"/>
  <c r="H53" i="34"/>
  <c r="H52" i="34" s="1"/>
  <c r="H9" i="34" s="1"/>
  <c r="C10" i="34"/>
  <c r="C9" i="34" s="1"/>
  <c r="E25" i="34"/>
  <c r="E10" i="34" s="1"/>
  <c r="G9" i="34"/>
  <c r="E8" i="38" l="1"/>
  <c r="C8" i="38"/>
  <c r="K9" i="34"/>
  <c r="E9" i="34"/>
</calcChain>
</file>

<file path=xl/sharedStrings.xml><?xml version="1.0" encoding="utf-8"?>
<sst xmlns="http://schemas.openxmlformats.org/spreadsheetml/2006/main" count="826" uniqueCount="424">
  <si>
    <t xml:space="preserve">НАЛОГОВЫЕ и НЕНАЛОГОВЫЕ ДОХОДЫ </t>
  </si>
  <si>
    <t>Налоговые доходы</t>
  </si>
  <si>
    <t>Налог на доходы физических лиц</t>
  </si>
  <si>
    <t>Неналоговые доходы</t>
  </si>
  <si>
    <t>Плата за негативное воздействие на окружающую среду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</si>
  <si>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</si>
  <si>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</si>
  <si>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    арендная плата за земельные участки, государственная собственность на которые не разграничена</t>
  </si>
  <si>
    <t>Государственная пошлина</t>
  </si>
  <si>
    <t xml:space="preserve">     арендная плата за земли после разграничения государственной собственности </t>
  </si>
  <si>
    <t xml:space="preserve">     доходы от сдачи в аренду имущества, находящегося в оперативном управлении  органов местного самоуправления</t>
  </si>
  <si>
    <t xml:space="preserve">    доходы от перечисления части прибыли, остающейся после уплаты налогов и иных обязательных платежей МУП</t>
  </si>
  <si>
    <t xml:space="preserve">    прочие доходы от использования имущества и прав, находящихся в муниципальной собственности</t>
  </si>
  <si>
    <t>Доходы от продажи земельных участков, находящихся в муниципальной собственности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</si>
  <si>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</si>
  <si>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</si>
  <si>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</si>
  <si>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Задолженность и перерасчеты по отмененным налогам, сборам и иным обязательным платежам</t>
  </si>
  <si>
    <t>1 01 02000 01 0000 110</t>
  </si>
  <si>
    <t>1 03 02000 01 0000 110</t>
  </si>
  <si>
    <t>1 05 00000 00 0000 000</t>
  </si>
  <si>
    <t>1 05 02000 02 0000 110</t>
  </si>
  <si>
    <t>1 05 04000 02 0000 110</t>
  </si>
  <si>
    <t>1 08 00000 00 0000 000</t>
  </si>
  <si>
    <t>1 09 00000 00 0000 000</t>
  </si>
  <si>
    <t>1 05 03000 01 0000 110</t>
  </si>
  <si>
    <t>1 11 00000 00 0000 000</t>
  </si>
  <si>
    <t>1 11 05020 00 0000 120</t>
  </si>
  <si>
    <t>1 11 05030 00 0000 120</t>
  </si>
  <si>
    <t>1 11 07000 00 0000 120</t>
  </si>
  <si>
    <t>1 11 09000 00 0000 120</t>
  </si>
  <si>
    <t>1 12 00000 00 0000 000</t>
  </si>
  <si>
    <t>1 13 00000 00 0000 000</t>
  </si>
  <si>
    <t>1 14 00000 00 0000 000</t>
  </si>
  <si>
    <t>1 14 02000 00 0000 000</t>
  </si>
  <si>
    <t>1 16 00000 00 0000 000</t>
  </si>
  <si>
    <t>1 17 00000 00 0000 000</t>
  </si>
  <si>
    <t>1 11 05075 05 0000 120</t>
  </si>
  <si>
    <t xml:space="preserve">     доходы от сдачи в аренду имущества, составляющего казну муниципальных районов (за исключением земельных участков)</t>
  </si>
  <si>
    <t xml:space="preserve">1 00 00000 00 0000 000             </t>
  </si>
  <si>
    <t>1 11 01050 05 0000 120</t>
  </si>
  <si>
    <t xml:space="preserve">   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</si>
  <si>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1 11 09045 05 0200 120</t>
  </si>
  <si>
    <t>1 11 09045 05 0100 120</t>
  </si>
  <si>
    <t>1 11 05010 00 0000 000</t>
  </si>
  <si>
    <t>Приложение № 1</t>
  </si>
  <si>
    <t>к пояснительной записке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</si>
  <si>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</si>
  <si>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</si>
  <si>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 xml:space="preserve">   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</si>
  <si>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</si>
  <si>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 xml:space="preserve">  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</si>
  <si>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</si>
  <si>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1 11 03050 05 0000 120</t>
  </si>
  <si>
    <t xml:space="preserve">     проценты, полученные от предоставления бюджетных кредитов внутри страны за счет средств бюджетов муниципальных районов</t>
  </si>
  <si>
    <t>1 14 06000 00 0000 430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</si>
  <si>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</si>
  <si>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</si>
  <si>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</si>
  <si>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</si>
  <si>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   Дотации бюджетам бюджетной системы Российской Федерации </t>
  </si>
  <si>
    <t>Дотации на выравнивание бюджетной обеспеченности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</si>
  <si>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</si>
  <si>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Дотации бюджетам на поддержку мер по обеспечению сбалансированности бюджетов</t>
  </si>
  <si>
    <t xml:space="preserve">      дотации бюджетам муниципальных районов на поддержку мер по обеспечению сбалансированности бюджетов</t>
  </si>
  <si>
    <t xml:space="preserve">     Субсидии 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</si>
  <si>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</si>
  <si>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</si>
  <si>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</si>
  <si>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</si>
  <si>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</si>
  <si>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 xml:space="preserve">     Субвенции бюджетам бюджетной системы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</si>
  <si>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</si>
  <si>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</si>
  <si>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</si>
  <si>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</si>
  <si>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</si>
  <si>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</si>
  <si>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</si>
  <si>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</si>
  <si>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</si>
  <si>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</si>
  <si>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</si>
  <si>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</si>
  <si>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</si>
  <si>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</si>
  <si>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</si>
  <si>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</si>
  <si>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</si>
  <si>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</si>
  <si>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0 00 00000 00 0000 000</t>
  </si>
  <si>
    <t>ВСЕГО ДОХОДОВ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</si>
  <si>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</si>
  <si>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</si>
  <si>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</si>
  <si>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</si>
  <si>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 xml:space="preserve">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</si>
  <si>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</si>
  <si>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государственная пошлина за выдачу разрешения на установку рекламной конструкции</t>
  </si>
  <si>
    <t xml:space="preserve">     единый налог на вмененный доход</t>
  </si>
  <si>
    <t xml:space="preserve">     единый сельскохозяйственный налог</t>
  </si>
  <si>
    <t xml:space="preserve">     налог, взимаемый в связи с применением патентной системы налогообложения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</si>
  <si>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</si>
  <si>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</si>
  <si>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</si>
  <si>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</si>
  <si>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</si>
  <si>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</si>
  <si>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</si>
  <si>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Субсидии бюджетам муниципальных районов на реализацию мероприятий по обеспечению жильем молодых семей</t>
  </si>
  <si>
    <t xml:space="preserve">     государственная пошлина по делам, рассматриваемым в судах общей юрисдикции, мировыми судьями (за исключением Верховного Суда РФ)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</si>
  <si>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</si>
  <si>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1 08 03010 01 0000 110</t>
  </si>
  <si>
    <t>1 08 07150 01 0000 110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</si>
  <si>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</si>
  <si>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</si>
  <si>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пользование муниципальным жилым помещением (плата за социальный наем)</t>
  </si>
  <si>
    <t xml:space="preserve">Доходы от реализации  имущества,  находящегося  в собственности  муниципальных районов </t>
  </si>
  <si>
    <t>1 14 06013 00 0000 430</t>
  </si>
  <si>
    <t xml:space="preserve">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</si>
  <si>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1 14 06025 00 0000 430</t>
  </si>
  <si>
    <t xml:space="preserve">     доходы от продажи земельных участков, находящихся в собственности муниципальных районов и поселений (за исключением земельных участков муниципальных бюджетных и автономных учреждений)</t>
  </si>
  <si>
    <t>2 00 00000 00 0000 000</t>
  </si>
  <si>
    <t>2 02 00000 00 0000 000</t>
  </si>
  <si>
    <t>2 02 20000 00 0000 150</t>
  </si>
  <si>
    <t>2 02 25027 05 0000 150</t>
  </si>
  <si>
    <t>2 02 25064 05 0000 150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</si>
  <si>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</si>
  <si>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2 02 20077 05 0000 150</t>
  </si>
  <si>
    <t>2 02 25097 05 0000 150</t>
  </si>
  <si>
    <t>2 02 25497 05 0000 150</t>
  </si>
  <si>
    <t>2 02 25519 05 0000 150</t>
  </si>
  <si>
    <t>2 02 25558 05 0000 150</t>
  </si>
  <si>
    <t>2 02 29999 00 0000 150</t>
  </si>
  <si>
    <t>Прочие субсидии</t>
  </si>
  <si>
    <t>2 02 29999 05 0000 150</t>
  </si>
  <si>
    <t>2 02 29999 05 0033 150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</si>
  <si>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</si>
  <si>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>2 02 29999 05 0075 150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</si>
  <si>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</si>
  <si>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</si>
  <si>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</si>
  <si>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>2 02 29999 05 0078 150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</si>
  <si>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</si>
  <si>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2 02 30000 00 0000 150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</si>
  <si>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</si>
  <si>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</si>
  <si>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</si>
  <si>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2 02 30024 05 0001 150</t>
  </si>
  <si>
    <t>2 02 30024 05 0003 150</t>
  </si>
  <si>
    <t>2 02 30024 05 0004 150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</si>
  <si>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</si>
  <si>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2 02 30024 05 0007 150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</si>
  <si>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</si>
  <si>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>2 02 30024 05 0008 150</t>
  </si>
  <si>
    <t>2 02 30024 05 0009 150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</si>
  <si>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</si>
  <si>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2 02 30024 05 0010 150</t>
  </si>
  <si>
    <t>2 02 30024 05 0011 150</t>
  </si>
  <si>
    <t>2 02 30024 05 0012 150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</si>
  <si>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</si>
  <si>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2 02 30024 05 0014 150</t>
  </si>
  <si>
    <t>2 02 30024 05 0015 150</t>
  </si>
  <si>
    <t>2 02 30024 05 0016 150</t>
  </si>
  <si>
    <t>2 02 30024 05 0027 150</t>
  </si>
  <si>
    <t>2 02 30024 05 0028 150</t>
  </si>
  <si>
    <t>2 02 30024 05 0029 150</t>
  </si>
  <si>
    <t>2 02 30024 05 0037 150</t>
  </si>
  <si>
    <t>2 02 30024 05 0038 150</t>
  </si>
  <si>
    <t>2 02 30024 05 0039 150</t>
  </si>
  <si>
    <t>2 02 30024 05 0040 150</t>
  </si>
  <si>
    <t>2 02 35120 05 0000 150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</si>
  <si>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</si>
  <si>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2 02 40000 00 0000 150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</si>
  <si>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</si>
  <si>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</si>
  <si>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</si>
  <si>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2 02 40014 05 0001 150</t>
  </si>
  <si>
    <t>2 02 40014 05 0002 150</t>
  </si>
  <si>
    <t>2 02 40014 05 0004 150</t>
  </si>
  <si>
    <t>2 02 40014 05 0007 150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</si>
  <si>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</si>
  <si>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</si>
  <si>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</si>
  <si>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</si>
  <si>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2 02 49999 05 0013 150</t>
  </si>
  <si>
    <t>2 02 49999 05 0015 150</t>
  </si>
  <si>
    <t>2 02 49999 05 0100 150</t>
  </si>
  <si>
    <t>2 02 49999 05 0200 150</t>
  </si>
  <si>
    <t xml:space="preserve">     прочие межбюджетные трансферты, передаваемые бюджетам муниципальных районов </t>
  </si>
  <si>
    <t>рублей</t>
  </si>
  <si>
    <t>2 02 10000 00 0000 150</t>
  </si>
  <si>
    <t>2 02 15001 00 0000 150</t>
  </si>
  <si>
    <t>2 02 15001 05 0000 150</t>
  </si>
  <si>
    <t>2 02 15002 00 0000 150</t>
  </si>
  <si>
    <t>2 02 15002 05 0000 150</t>
  </si>
  <si>
    <t>2 02 29999 05 0074 150</t>
  </si>
  <si>
    <t>2 02 49999 05 0300 150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</si>
  <si>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</si>
  <si>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</si>
  <si>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</si>
  <si>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t>2 18 00000 00 0000 000</t>
  </si>
  <si>
    <t>2 18 60010 05 0000 150</t>
  </si>
  <si>
    <t>2 19 00000 00 0000 000</t>
  </si>
  <si>
    <t>2 19 60010 05 0000 150</t>
  </si>
  <si>
    <t xml:space="preserve">Прочие безвозмездные поступления </t>
  </si>
  <si>
    <t>2 07 00000 00 0000 150</t>
  </si>
  <si>
    <t>2 02 25169 05 0000 150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</si>
  <si>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</si>
  <si>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</si>
  <si>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2 02 49999 05 0130 150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</si>
  <si>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</si>
  <si>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Уточнение плановых назначений бюджета  (увеличение+; уменьшение -)</t>
  </si>
  <si>
    <t xml:space="preserve">плата за право на установку и эксплуатацию рекламных конструкций на земельном участке </t>
  </si>
  <si>
    <t>Код бюджетной классификации доходов бюджета</t>
  </si>
  <si>
    <t>Наименование доходов бюджета</t>
  </si>
  <si>
    <t>2 02 29999 05 0086 150</t>
  </si>
  <si>
    <t>2 02 29999 05 0087 150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</si>
  <si>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</si>
  <si>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</si>
  <si>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</si>
  <si>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</si>
  <si>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</si>
  <si>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</si>
  <si>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</si>
  <si>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</si>
  <si>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1 11 09045 05 0500 120</t>
  </si>
  <si>
    <t>плата за наем жилых помещений специализированного муниципального жилищного фонда БМР</t>
  </si>
  <si>
    <t>2 02 29999 05 0096 150</t>
  </si>
  <si>
    <t xml:space="preserve">     субсидии бюджетам муниципальных районов на 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</si>
  <si>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</si>
  <si>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</si>
  <si>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</si>
  <si>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</si>
  <si>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2 02 40014 05 0018 150</t>
  </si>
  <si>
    <t>2 02 40014 05 0020 150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</si>
  <si>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</si>
  <si>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</si>
  <si>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</si>
  <si>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</si>
  <si>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2 02 25210 05 0000 150</t>
  </si>
  <si>
    <t>2021 год</t>
  </si>
  <si>
    <t>2 02 49999 05 0110 150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</si>
  <si>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</si>
  <si>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Доходы от оказания платных услуг и компенсации затрат государства</t>
  </si>
  <si>
    <t>2 02 49999 05 0030 150</t>
  </si>
  <si>
    <t xml:space="preserve"> 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</si>
  <si>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>2 02 25576 05 0000 150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</si>
  <si>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</si>
  <si>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</si>
  <si>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2 02 30024 05 0043 150</t>
  </si>
  <si>
    <t xml:space="preserve"> 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</si>
  <si>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2022 год</t>
  </si>
  <si>
    <t>2 02 29001 05 0000 150</t>
  </si>
  <si>
    <t>Субсидии бюджетам муниципальных районов за счет средств резервного фонда Правительства Российской Федерации</t>
  </si>
  <si>
    <t>Внесение изменений в план поступления доходов  бюджета</t>
  </si>
  <si>
    <t>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</si>
  <si>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</si>
  <si>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Прочие дотации
</t>
  </si>
  <si>
    <t>2 02 19999 00 0000 150</t>
  </si>
  <si>
    <t>2 02 19999 05 0000 150</t>
  </si>
  <si>
    <t xml:space="preserve">    прочие дотации бюджетам муниципальных районов
</t>
  </si>
  <si>
    <t>2 02 20302 05 0000 150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</si>
  <si>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</si>
  <si>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</si>
  <si>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</si>
  <si>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</si>
  <si>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Доходы от продажи материальных и нематериальных активов</t>
  </si>
  <si>
    <t xml:space="preserve">Утверждённый план на 2022 год по решению Собрания БМР от 18.12.2020г.                                    № 20-247
</t>
  </si>
  <si>
    <t xml:space="preserve">Утверждённый план на 2023 год по решению Собрания БМР от 18.12.2020г.                                    № 20-247
</t>
  </si>
  <si>
    <t>2023 год</t>
  </si>
  <si>
    <t xml:space="preserve">Балаковского муниципального района на 2021 год </t>
  </si>
  <si>
    <t>с организаций</t>
  </si>
  <si>
    <t>с физических лиц</t>
  </si>
  <si>
    <t>Транспортный налог:</t>
  </si>
  <si>
    <t>1 06 04000 00 0000 110</t>
  </si>
  <si>
    <t>1 06  04011 02 0000 110</t>
  </si>
  <si>
    <t>1 06 04012 02 0000 110</t>
  </si>
  <si>
    <t xml:space="preserve">К утверждению на Собрании БМР  на 2021 год                       </t>
  </si>
  <si>
    <t xml:space="preserve">К утверждению на Собрании БМР на 2022 год                       </t>
  </si>
  <si>
    <t xml:space="preserve">К утверждению на Собрании БМР на 2023 год                       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</si>
  <si>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</si>
  <si>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</si>
  <si>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2 02 25173 05 0000 150</t>
  </si>
  <si>
    <t xml:space="preserve">Субсидии бюджетам муниципальных районов на создание детских технопарков "Кванториум
</t>
  </si>
  <si>
    <t>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</si>
  <si>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</si>
  <si>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2 02 25491 05 0000 150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</si>
  <si>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</si>
  <si>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Субсидии бюджетам муниципальных районов на обеспечение комплексного развития сельских территорий
</t>
  </si>
  <si>
    <t>2 02 29999 05 0108 150</t>
  </si>
  <si>
    <t xml:space="preserve">  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</si>
  <si>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2 02 29999 05 0109 150</t>
  </si>
  <si>
    <t xml:space="preserve">     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</si>
  <si>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2 02 29999 05 0111 150</t>
  </si>
  <si>
    <t xml:space="preserve">     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</si>
  <si>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</si>
  <si>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</si>
  <si>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>2 02 40014 05 0040 150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</si>
  <si>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</si>
  <si>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2 02 40014 05 0030 150</t>
  </si>
  <si>
    <t>2 02 49999 05 0020 150</t>
  </si>
  <si>
    <t xml:space="preserve">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</si>
  <si>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</si>
  <si>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2 18 05020 05 0010 150</t>
  </si>
  <si>
    <t xml:space="preserve">   доходы бюджетов муниципальных районов от возврата автономными учреждениями остатков субсидий прошлых лет за счёт средств федерального бюджета</t>
  </si>
  <si>
    <t>2 19 45303 05 0000 150</t>
  </si>
  <si>
    <t xml:space="preserve">   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</si>
  <si>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тыс.рублей</t>
  </si>
  <si>
    <t>2 02 49999 05 0044 150</t>
  </si>
  <si>
    <t xml:space="preserve"> межбюджетные трансферты, передаваемые бюджетам муниципальных районов на  благоустройство территорий общеобразовательных учреждений</t>
  </si>
  <si>
    <t>2 02 49999 05 0048 150</t>
  </si>
  <si>
    <t>межбюджетные трансферты, передаваемые бюджетам муниципальных районов на оснащение и укрепление материально-технической базы общеобразовательных организаций (за счет средств дотации)</t>
  </si>
  <si>
    <t xml:space="preserve">Утверждённый план на 2021 год по решению Собрания БМР от 12.03.2021г.                                    № 22-265
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</si>
  <si>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</si>
  <si>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
</t>
  </si>
  <si>
    <t>2 19 35303 05 0000 150</t>
  </si>
  <si>
    <t xml:space="preserve">     возврат остатков 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</si>
  <si>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2 02 49999 05 0054 150</t>
  </si>
  <si>
    <t xml:space="preserve">     межбюджетные трансферты, передаваемые бюджетам муниципальных районов  на достижение  надлежащего уровня оплаты труда в органах местного самоуправления</t>
  </si>
  <si>
    <t>2 02 49999 05 0056 150</t>
  </si>
  <si>
    <t xml:space="preserve">     межбюджетные трансферты, передаваемые бюджетам муниципальных районов на реставрацию и приспособление к современному использованию здания, находящегося в муниципальной собственности, под размещение образовательного учреждения (за счет бюджета г. Москвы)</t>
  </si>
  <si>
    <t>2 02 49999 05 0057 150</t>
  </si>
  <si>
    <t xml:space="preserve">     межбюджетные трансферты, передаваемые бюджетам муниципальных районов на реализацию социально значимых проектов территорий области (за счет II транша из г. Москвы)</t>
  </si>
  <si>
    <t>2 02 49999 05 0059 150</t>
  </si>
  <si>
    <t xml:space="preserve">  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</si>
  <si>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2 02 49999 05 0060 150</t>
  </si>
  <si>
    <t xml:space="preserve">     межбюджетные трансферты, передаваемые бюджетам муниципальных районов  на осуществление мероприятий с целью оформления прав собственности на бесхозяйные объекты газораспределения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</si>
  <si>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</si>
  <si>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2 02 49999 05 0067 150</t>
  </si>
  <si>
    <t>Межбюджетный трансферт, передаваемый бюджетам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</si>
  <si>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</si>
  <si>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</si>
  <si>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2 02 45000 00 0000 000</t>
  </si>
  <si>
    <t>2 02 45578 00 0000 000</t>
  </si>
  <si>
    <t>2 02 45578 05 0000 150</t>
  </si>
  <si>
    <t>2 02 49999 05 0068 150</t>
  </si>
  <si>
    <t>2 02 49999 05 0070 150</t>
  </si>
  <si>
    <t>2 18 05020 05 0020 150</t>
  </si>
  <si>
    <t>Прочие безвозмездные поступления в бюджеты муниципальных районов</t>
  </si>
  <si>
    <t>Прочие безвозмездные поступления в бюджеты муниципальных районов от физических и юридических лиц</t>
  </si>
  <si>
    <t>2 18 05020 05 0030 150</t>
  </si>
  <si>
    <t>тыс. рублей</t>
  </si>
  <si>
    <t xml:space="preserve">Безвозмездные поступления в районный бюджет  </t>
  </si>
  <si>
    <t>Балаковского муниципального района на 2022 год и на плановый период 2023 и 2024 годов</t>
  </si>
  <si>
    <t xml:space="preserve">Приложение 1 к решению Собрания Балаковского муниципального района от 24.12.2021 года 
№ 32-337 «О районном бюджете Балаковского муниципального района на 2022 год и на плановый период 2023 и 2024 годов»
</t>
  </si>
  <si>
    <t>2 07 05030 05 0100 150</t>
  </si>
  <si>
    <t>2 07 00000 00 0000 000</t>
  </si>
  <si>
    <t>2 07 05030 05 0000 150</t>
  </si>
  <si>
    <t>2 07 05000 05 0000 150</t>
  </si>
  <si>
    <t>2 18 00000 00 0000 150</t>
  </si>
  <si>
    <t>2 18 00000 05 0000 150</t>
  </si>
  <si>
    <t>2 18 05000 05 0000 150</t>
  </si>
  <si>
    <t>2 18 05020 05 0000 150</t>
  </si>
  <si>
    <t>2 19 00000 05 0000 150</t>
  </si>
  <si>
    <t xml:space="preserve">Дотации бюджетам бюджетной системы Российской Федерации </t>
  </si>
  <si>
    <t>Субсидии  бюджетам бюджетной системы Российской Федерации (межбюджетные субсидии)</t>
  </si>
  <si>
    <t xml:space="preserve">прочие дотации бюджетам муниципальных районов
</t>
  </si>
  <si>
    <t xml:space="preserve">субсидии бюджетам муниципальных районов на обеспечение деятельности муниципальных бизнес-инкубаторов </t>
  </si>
  <si>
    <t>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</si>
  <si>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субсидии бюджетам муниципальных районов на проведение капитального и текущего ремонтов муниципальных образовательных организаций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</si>
  <si>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</si>
  <si>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</si>
  <si>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</si>
  <si>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</si>
  <si>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 xml:space="preserve"> Субвенции бюджетам бюджетной системы Российской Федерации </t>
  </si>
  <si>
    <t xml:space="preserve">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</si>
  <si>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</si>
  <si>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>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</si>
  <si>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субвенции  бюджетам муниципальных районов на исполнение государственных полномочий по расчету и предоставлению дотаций поселениям</t>
  </si>
  <si>
    <t>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</si>
  <si>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</si>
  <si>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</si>
  <si>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</si>
  <si>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</si>
  <si>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</si>
  <si>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</si>
  <si>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</si>
  <si>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</si>
  <si>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</si>
  <si>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</si>
  <si>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</si>
  <si>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</si>
  <si>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</si>
  <si>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</si>
  <si>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</si>
  <si>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</si>
  <si>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</si>
  <si>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</si>
  <si>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межбюджетные трансферты, передаваемые бюджетам муниципальных районов в целях поддержки районных печатных средств массовой информации</t>
  </si>
  <si>
    <t>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</si>
  <si>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трансферты, передаваемые бюджетам муниципальных районов  области на оснащение и укрепление материально-технической базы образовантельных организаций</t>
  </si>
  <si>
    <t>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</t>
  </si>
  <si>
    <t>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</si>
  <si>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</si>
  <si>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</si>
  <si>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</si>
  <si>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</si>
  <si>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</si>
  <si>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</si>
  <si>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автономными учреждениями остатков субсидий прошлых лет за счёт средств районного бюджета</t>
  </si>
  <si>
    <t>доходы бюджетов муниципальных районов от возврата автономными учреждениями остатков субсидий прошлых лет за счёт средств областного бюджета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</si>
  <si>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</si>
  <si>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Приложение 1 к решению Собрания Балаковского муниципального района от ___ июля на 2022 год и на плановый период 2023 и 2024 годов»</t>
  </si>
  <si>
    <t>2 02 29999 05 0123 150</t>
  </si>
  <si>
    <t>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</si>
  <si>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2 02 30024 05 0044 150</t>
  </si>
  <si>
    <t>2 02 30024 05 0045 150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</si>
  <si>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</si>
  <si>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</si>
  <si>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</si>
  <si>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   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</si>
  <si>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2 02 49999 05 0084 150</t>
  </si>
  <si>
    <t>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</si>
  <si>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</si>
  <si>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для реализации рабочей программы учебного предмета «Физическая культура»</t>
  </si>
  <si>
    <t xml:space="preserve"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
</t>
  </si>
  <si>
    <t>2 02 45179 00 0000 150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</si>
  <si>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</si>
  <si>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</si>
  <si>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 трансферты,передаваемые бюджетам на  проведение мероприятий по обеспечению деятельности советников директора по воспитанию и взаимодействию с детскими общественными объединениями в общеобразовательных организациях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</si>
  <si>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оплаты денежных обязательств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</si>
  <si>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«Приложение 1 к решению Собрания Балаковского муниципального района от 24.12.2021 года 
№ 32-337 «О районном бюджете Балаковского муниципального района на 2022 год и на плановый период 2023 и 2024 годов»
</t>
  </si>
  <si>
    <t xml:space="preserve">Приложение 1 к решению Собрания Балаковского муниципального района от   23  декабря 2022 года № 42-449 «О внесении изменений в решение Собрания БМР «О районном бюджете Балаковского муниципального района на 2022 год и на плановый период 2023 и 2024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</si>
</sst>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</font>
    <font>
      <i/>
      <sz val="14"/>
      <name val="Times New Roman"/>
      <family val="1"/>
    </font>
    <font>
      <sz val="15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200">
    <xf numFmtId="0" fontId="0" fillId="0" borderId="0" xfId="0"/>
    <xf numFmtId="164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left" vertical="center" wrapText="1"/>
    </xf>
    <xf numFmtId="164" fontId="11" fillId="0" borderId="1" xfId="2" applyNumberFormat="1" applyFont="1" applyFill="1" applyBorder="1" applyAlignment="1" applyProtection="1">
      <alignment vertical="center" wrapText="1"/>
      <protection hidden="1"/>
    </xf>
    <xf numFmtId="164" fontId="12" fillId="0" borderId="0" xfId="0" applyNumberFormat="1" applyFont="1" applyFill="1"/>
    <xf numFmtId="0" fontId="11" fillId="0" borderId="1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164" fontId="12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164" fontId="12" fillId="0" borderId="0" xfId="0" applyNumberFormat="1" applyFont="1" applyFill="1" applyAlignment="1">
      <alignment horizontal="left" vertical="center"/>
    </xf>
    <xf numFmtId="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vertical="center" wrapText="1"/>
    </xf>
    <xf numFmtId="49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0" applyFont="1" applyFill="1" applyBorder="1" applyAlignment="1" applyProtection="1">
      <alignment horizontal="center" vertical="center" shrinkToFit="1"/>
    </xf>
    <xf numFmtId="0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4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2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0" fontId="11" fillId="0" borderId="1" xfId="3" applyNumberFormat="1" applyFont="1" applyFill="1" applyBorder="1" applyAlignment="1" applyProtection="1">
      <alignment horizontal="center" vertical="center" shrinkToFit="1"/>
      <protection hidden="1"/>
    </xf>
    <xf numFmtId="0" fontId="9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2" fillId="0" borderId="1" xfId="0" applyNumberFormat="1" applyFont="1" applyFill="1" applyBorder="1" applyAlignment="1">
      <alignment horizontal="center" vertical="center" shrinkToFit="1"/>
    </xf>
    <xf numFmtId="4" fontId="8" fillId="0" borderId="0" xfId="0" applyNumberFormat="1" applyFont="1" applyFill="1" applyAlignment="1">
      <alignment shrinkToFit="1"/>
    </xf>
    <xf numFmtId="4" fontId="8" fillId="0" borderId="0" xfId="0" applyNumberFormat="1" applyFont="1" applyFill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vertical="center"/>
    </xf>
    <xf numFmtId="0" fontId="7" fillId="0" borderId="1" xfId="2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5" fillId="0" borderId="0" xfId="0" applyNumberFormat="1" applyFont="1" applyFill="1"/>
    <xf numFmtId="4" fontId="17" fillId="0" borderId="1" xfId="2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64" fontId="3" fillId="0" borderId="0" xfId="0" applyNumberFormat="1" applyFont="1" applyFill="1" applyAlignment="1">
      <alignment vertical="top"/>
    </xf>
    <xf numFmtId="164" fontId="12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4" fontId="18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4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164" fontId="16" fillId="0" borderId="1" xfId="0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4" fontId="8" fillId="0" borderId="1" xfId="2" applyNumberFormat="1" applyFont="1" applyFill="1" applyBorder="1" applyAlignment="1">
      <alignment horizontal="center" vertical="center" shrinkToFi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wrapText="1" shrinkToFit="1"/>
    </xf>
    <xf numFmtId="164" fontId="4" fillId="0" borderId="1" xfId="2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2" fillId="3" borderId="1" xfId="0" applyNumberFormat="1" applyFont="1" applyFill="1" applyBorder="1" applyAlignment="1">
      <alignment horizontal="center" vertical="center" shrinkToFit="1"/>
    </xf>
    <xf numFmtId="4" fontId="17" fillId="2" borderId="1" xfId="2" applyNumberFormat="1" applyFont="1" applyFill="1" applyBorder="1" applyAlignment="1">
      <alignment horizontal="center" vertical="center" shrinkToFit="1"/>
    </xf>
    <xf numFmtId="164" fontId="12" fillId="2" borderId="1" xfId="0" applyNumberFormat="1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3" borderId="1" xfId="0" applyNumberFormat="1" applyFont="1" applyFill="1" applyBorder="1" applyAlignment="1">
      <alignment horizontal="center" vertical="center" shrinkToFit="1"/>
    </xf>
    <xf numFmtId="4" fontId="8" fillId="3" borderId="1" xfId="2" applyNumberFormat="1" applyFont="1" applyFill="1" applyBorder="1" applyAlignment="1">
      <alignment horizontal="center" vertical="center" shrinkToFit="1"/>
    </xf>
    <xf numFmtId="4" fontId="4" fillId="3" borderId="1" xfId="2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>
      <alignment horizontal="center" vertical="center" shrinkToFit="1"/>
    </xf>
    <xf numFmtId="16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3" borderId="1" xfId="0" applyNumberFormat="1" applyFont="1" applyFill="1" applyBorder="1" applyAlignment="1">
      <alignment horizontal="center" vertical="center" shrinkToFit="1"/>
    </xf>
    <xf numFmtId="4" fontId="7" fillId="3" borderId="1" xfId="2" applyNumberFormat="1" applyFont="1" applyFill="1" applyBorder="1" applyAlignment="1">
      <alignment horizontal="center" vertical="center" shrinkToFit="1"/>
    </xf>
    <xf numFmtId="4" fontId="8" fillId="3" borderId="1" xfId="0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/>
    <xf numFmtId="4" fontId="8" fillId="3" borderId="0" xfId="0" applyNumberFormat="1" applyFont="1" applyFill="1" applyAlignment="1">
      <alignment shrinkToFit="1"/>
    </xf>
    <xf numFmtId="4" fontId="8" fillId="3" borderId="0" xfId="0" applyNumberFormat="1" applyFont="1" applyFill="1" applyAlignment="1">
      <alignment horizontal="center" vertical="center" shrinkToFit="1"/>
    </xf>
    <xf numFmtId="164" fontId="3" fillId="3" borderId="0" xfId="0" applyNumberFormat="1" applyFont="1" applyFill="1"/>
    <xf numFmtId="0" fontId="11" fillId="4" borderId="1" xfId="0" applyNumberFormat="1" applyFont="1" applyFill="1" applyBorder="1" applyAlignment="1">
      <alignment horizontal="center" vertical="center" shrinkToFit="1"/>
    </xf>
    <xf numFmtId="0" fontId="11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shrinkToFit="1"/>
    </xf>
    <xf numFmtId="164" fontId="3" fillId="4" borderId="0" xfId="0" applyNumberFormat="1" applyFont="1" applyFill="1"/>
    <xf numFmtId="164" fontId="12" fillId="4" borderId="0" xfId="0" applyNumberFormat="1" applyFont="1" applyFill="1"/>
    <xf numFmtId="164" fontId="3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vertical="center"/>
    </xf>
    <xf numFmtId="164" fontId="10" fillId="4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top"/>
    </xf>
    <xf numFmtId="0" fontId="9" fillId="4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4" borderId="1" xfId="0" applyNumberFormat="1" applyFont="1" applyFill="1" applyBorder="1" applyAlignment="1">
      <alignment horizontal="left" vertical="center" wrapText="1"/>
    </xf>
    <xf numFmtId="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4" borderId="1" xfId="0" applyNumberFormat="1" applyFont="1" applyFill="1" applyBorder="1" applyAlignment="1">
      <alignment horizontal="center" vertical="center" shrinkToFit="1"/>
    </xf>
    <xf numFmtId="0" fontId="9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5" fillId="4" borderId="1" xfId="0" applyNumberFormat="1" applyFont="1" applyFill="1" applyBorder="1" applyAlignment="1">
      <alignment horizontal="left" vertical="center" wrapText="1"/>
    </xf>
    <xf numFmtId="0" fontId="11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2" fillId="4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shrinkToFit="1"/>
    </xf>
    <xf numFmtId="164" fontId="11" fillId="4" borderId="1" xfId="0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left" vertical="center" wrapText="1"/>
    </xf>
    <xf numFmtId="164" fontId="5" fillId="4" borderId="0" xfId="0" applyNumberFormat="1" applyFont="1" applyFill="1"/>
    <xf numFmtId="164" fontId="12" fillId="4" borderId="1" xfId="0" applyNumberFormat="1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shrinkToFit="1"/>
    </xf>
    <xf numFmtId="0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horizontal="center" vertical="center" shrinkToFit="1"/>
    </xf>
    <xf numFmtId="0" fontId="15" fillId="4" borderId="1" xfId="0" applyNumberFormat="1" applyFont="1" applyFill="1" applyBorder="1" applyAlignment="1">
      <alignment horizontal="left" vertical="center" wrapText="1"/>
    </xf>
    <xf numFmtId="4" fontId="19" fillId="4" borderId="1" xfId="0" applyNumberFormat="1" applyFont="1" applyFill="1" applyBorder="1" applyAlignment="1">
      <alignment horizontal="center" vertical="center" shrinkToFit="1"/>
    </xf>
    <xf numFmtId="4" fontId="2" fillId="4" borderId="1" xfId="2" applyNumberFormat="1" applyFont="1" applyFill="1" applyBorder="1" applyAlignment="1">
      <alignment horizontal="center" vertical="center" shrinkToFit="1"/>
    </xf>
    <xf numFmtId="4" fontId="8" fillId="4" borderId="1" xfId="2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1" xfId="0" applyNumberFormat="1" applyFont="1" applyFill="1" applyBorder="1" applyAlignment="1">
      <alignment horizontal="center" vertical="center" shrinkToFit="1"/>
    </xf>
    <xf numFmtId="4" fontId="4" fillId="4" borderId="1" xfId="2" applyNumberFormat="1" applyFont="1" applyFill="1" applyBorder="1" applyAlignment="1">
      <alignment horizontal="center" vertical="center" shrinkToFit="1"/>
    </xf>
    <xf numFmtId="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4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4" borderId="3" xfId="5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5" applyNumberFormat="1" applyFont="1" applyFill="1" applyBorder="1" applyAlignment="1" applyProtection="1">
      <alignment horizontal="left" vertical="center" wrapText="1"/>
      <protection hidden="1"/>
    </xf>
    <xf numFmtId="0" fontId="7" fillId="4" borderId="1" xfId="2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4" borderId="0" xfId="0" applyNumberFormat="1" applyFont="1" applyFill="1"/>
    <xf numFmtId="49" fontId="11" fillId="4" borderId="3" xfId="6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6" applyNumberFormat="1" applyFont="1" applyFill="1" applyBorder="1" applyAlignment="1" applyProtection="1">
      <alignment horizontal="left" vertical="center" wrapText="1"/>
      <protection hidden="1"/>
    </xf>
    <xf numFmtId="0" fontId="9" fillId="4" borderId="1" xfId="0" applyNumberFormat="1" applyFont="1" applyFill="1" applyBorder="1" applyAlignment="1">
      <alignment horizontal="left" vertical="center" wrapText="1"/>
    </xf>
    <xf numFmtId="4" fontId="7" fillId="4" borderId="1" xfId="2" applyNumberFormat="1" applyFont="1" applyFill="1" applyBorder="1" applyAlignment="1">
      <alignment horizontal="center" vertical="center" shrinkToFit="1"/>
    </xf>
    <xf numFmtId="0" fontId="1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0" applyNumberFormat="1" applyFont="1" applyFill="1" applyBorder="1" applyAlignment="1">
      <alignment horizontal="center" vertical="center" shrinkToFit="1"/>
    </xf>
    <xf numFmtId="164" fontId="12" fillId="4" borderId="1" xfId="0" applyNumberFormat="1" applyFont="1" applyFill="1" applyBorder="1" applyAlignment="1">
      <alignment horizontal="center" vertical="center" shrinkToFit="1"/>
    </xf>
    <xf numFmtId="164" fontId="3" fillId="4" borderId="1" xfId="0" applyNumberFormat="1" applyFont="1" applyFill="1" applyBorder="1"/>
    <xf numFmtId="4" fontId="8" fillId="4" borderId="0" xfId="0" applyNumberFormat="1" applyFont="1" applyFill="1" applyAlignment="1">
      <alignment horizontal="center" vertical="center" shrinkToFit="1"/>
    </xf>
    <xf numFmtId="16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164" fontId="12" fillId="4" borderId="1" xfId="0" applyNumberFormat="1" applyFont="1" applyFill="1" applyBorder="1" applyAlignment="1" applyProtection="1">
      <alignment horizontal="left" vertical="center" wrapText="1"/>
      <protection locked="0"/>
    </xf>
    <xf numFmtId="164" fontId="15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8" fillId="4" borderId="1" xfId="0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>
      <alignment horizontal="center" vertical="center" shrinkToFit="1"/>
    </xf>
    <xf numFmtId="164" fontId="19" fillId="4" borderId="1" xfId="0" applyNumberFormat="1" applyFont="1" applyFill="1" applyBorder="1" applyAlignment="1">
      <alignment horizontal="center" vertical="center" shrinkToFit="1"/>
    </xf>
    <xf numFmtId="164" fontId="4" fillId="4" borderId="1" xfId="2" applyNumberFormat="1" applyFont="1" applyFill="1" applyBorder="1" applyAlignment="1">
      <alignment horizontal="center" vertical="center" shrinkToFit="1"/>
    </xf>
    <xf numFmtId="164" fontId="8" fillId="4" borderId="1" xfId="2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4" borderId="1" xfId="2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0" fontId="1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center" wrapText="1"/>
    </xf>
    <xf numFmtId="164" fontId="3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top"/>
    </xf>
    <xf numFmtId="0" fontId="4" fillId="4" borderId="0" xfId="0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6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3" xfId="5"/>
    <cellStyle name="Обычный 4" xfId="6"/>
    <cellStyle name="Обычный_Tmp1" xfId="4"/>
    <cellStyle name="Обычный_Tmp10" xfId="2"/>
    <cellStyle name="Обычный_Tmp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view="pageBreakPreview" zoomScale="30" zoomScaleSheetLayoutView="30" workbookViewId="0">
      <pane xSplit="1" ySplit="7" topLeftCell="B91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ColWidth="8.85546875" defaultRowHeight="15.75" x14ac:dyDescent="0.25"/>
  <cols>
    <col min="1" max="1" width="32.7109375" style="116" customWidth="1"/>
    <col min="2" max="2" width="65.42578125" style="115" customWidth="1"/>
    <col min="3" max="3" width="20" style="117" customWidth="1"/>
    <col min="4" max="4" width="19.5703125" style="117" customWidth="1"/>
    <col min="5" max="5" width="18.7109375" style="115" customWidth="1"/>
    <col min="6" max="6" width="24.28515625" style="115" customWidth="1"/>
    <col min="7" max="16384" width="8.85546875" style="115"/>
  </cols>
  <sheetData>
    <row r="1" spans="1:12" ht="67.900000000000006" customHeight="1" x14ac:dyDescent="0.25">
      <c r="C1" s="189" t="s">
        <v>403</v>
      </c>
      <c r="D1" s="190"/>
      <c r="E1" s="190"/>
    </row>
    <row r="2" spans="1:12" ht="64.900000000000006" customHeight="1" x14ac:dyDescent="0.25">
      <c r="C2" s="187" t="s">
        <v>345</v>
      </c>
      <c r="D2" s="188"/>
      <c r="E2" s="188"/>
    </row>
    <row r="3" spans="1:12" s="119" customFormat="1" ht="21.6" customHeight="1" x14ac:dyDescent="0.2">
      <c r="A3" s="191" t="s">
        <v>343</v>
      </c>
      <c r="B3" s="191"/>
      <c r="C3" s="191"/>
      <c r="D3" s="191"/>
      <c r="E3" s="191"/>
      <c r="F3" s="118"/>
      <c r="G3" s="118"/>
      <c r="H3" s="118"/>
      <c r="I3" s="118"/>
      <c r="J3" s="118"/>
      <c r="K3" s="118"/>
      <c r="L3" s="118"/>
    </row>
    <row r="4" spans="1:12" s="119" customFormat="1" ht="19.149999999999999" customHeight="1" x14ac:dyDescent="0.2">
      <c r="A4" s="192" t="s">
        <v>344</v>
      </c>
      <c r="B4" s="192"/>
      <c r="C4" s="192"/>
      <c r="D4" s="192"/>
      <c r="E4" s="192"/>
      <c r="F4" s="118"/>
      <c r="G4" s="118"/>
      <c r="H4" s="118"/>
      <c r="I4" s="118"/>
      <c r="J4" s="118"/>
      <c r="K4" s="118"/>
      <c r="L4" s="118"/>
    </row>
    <row r="5" spans="1:12" ht="16.5" customHeight="1" x14ac:dyDescent="0.25">
      <c r="C5" s="120"/>
      <c r="E5" s="120" t="s">
        <v>190</v>
      </c>
    </row>
    <row r="6" spans="1:12" s="119" customFormat="1" ht="16.5" customHeight="1" x14ac:dyDescent="0.2">
      <c r="A6" s="193" t="s">
        <v>214</v>
      </c>
      <c r="B6" s="193" t="s">
        <v>215</v>
      </c>
      <c r="C6" s="194">
        <v>2022</v>
      </c>
      <c r="D6" s="194">
        <v>2023</v>
      </c>
      <c r="E6" s="194">
        <v>2024</v>
      </c>
    </row>
    <row r="7" spans="1:12" s="121" customFormat="1" ht="51.6" customHeight="1" x14ac:dyDescent="0.2">
      <c r="A7" s="193"/>
      <c r="B7" s="193"/>
      <c r="C7" s="195"/>
      <c r="D7" s="195"/>
      <c r="E7" s="195"/>
    </row>
    <row r="8" spans="1:12" ht="18.75" x14ac:dyDescent="0.2">
      <c r="A8" s="122" t="s">
        <v>122</v>
      </c>
      <c r="B8" s="123" t="s">
        <v>58</v>
      </c>
      <c r="C8" s="124">
        <f>C9+C116+C121+C130</f>
        <v>2413640173.7400002</v>
      </c>
      <c r="D8" s="124">
        <f>D9+D116+D121+D130</f>
        <v>2141835090.8199999</v>
      </c>
      <c r="E8" s="124">
        <f>E9+E116+E121+E130</f>
        <v>2127651700</v>
      </c>
    </row>
    <row r="9" spans="1:12" ht="31.5" x14ac:dyDescent="0.2">
      <c r="A9" s="122" t="s">
        <v>123</v>
      </c>
      <c r="B9" s="123" t="s">
        <v>59</v>
      </c>
      <c r="C9" s="125">
        <f>C10+C17+C55+C82</f>
        <v>2414154228.8499999</v>
      </c>
      <c r="D9" s="125">
        <f t="shared" ref="D9:E9" si="0">D10+D17+D55+D82</f>
        <v>2141835090.8199999</v>
      </c>
      <c r="E9" s="125">
        <f t="shared" si="0"/>
        <v>2127651700</v>
      </c>
    </row>
    <row r="10" spans="1:12" ht="31.5" x14ac:dyDescent="0.2">
      <c r="A10" s="126" t="s">
        <v>191</v>
      </c>
      <c r="B10" s="127" t="s">
        <v>355</v>
      </c>
      <c r="C10" s="125">
        <f>C11+C13+C15</f>
        <v>2674400</v>
      </c>
      <c r="D10" s="125">
        <f t="shared" ref="D10:E10" si="1">D11+D13</f>
        <v>0</v>
      </c>
      <c r="E10" s="125">
        <f t="shared" si="1"/>
        <v>0</v>
      </c>
    </row>
    <row r="11" spans="1:12" ht="18.600000000000001" hidden="1" customHeight="1" x14ac:dyDescent="0.2">
      <c r="A11" s="128" t="s">
        <v>192</v>
      </c>
      <c r="B11" s="129" t="s">
        <v>61</v>
      </c>
      <c r="C11" s="114">
        <f>C12</f>
        <v>0</v>
      </c>
      <c r="D11" s="114">
        <f t="shared" ref="D11:E11" si="2">D12</f>
        <v>0</v>
      </c>
      <c r="E11" s="114">
        <f t="shared" si="2"/>
        <v>0</v>
      </c>
    </row>
    <row r="12" spans="1:12" ht="47.25" hidden="1" x14ac:dyDescent="0.2">
      <c r="A12" s="128" t="s">
        <v>193</v>
      </c>
      <c r="B12" s="129" t="s">
        <v>62</v>
      </c>
      <c r="C12" s="114">
        <v>0</v>
      </c>
      <c r="D12" s="114">
        <v>0</v>
      </c>
      <c r="E12" s="114">
        <v>0</v>
      </c>
    </row>
    <row r="13" spans="1:12" ht="31.5" hidden="1" x14ac:dyDescent="0.2">
      <c r="A13" s="128" t="s">
        <v>194</v>
      </c>
      <c r="B13" s="129" t="s">
        <v>63</v>
      </c>
      <c r="C13" s="114">
        <f>C14</f>
        <v>0</v>
      </c>
      <c r="D13" s="114">
        <f t="shared" ref="D13:E13" si="3">D14</f>
        <v>0</v>
      </c>
      <c r="E13" s="114">
        <f t="shared" si="3"/>
        <v>0</v>
      </c>
    </row>
    <row r="14" spans="1:12" ht="34.9" hidden="1" customHeight="1" x14ac:dyDescent="0.2">
      <c r="A14" s="112" t="s">
        <v>195</v>
      </c>
      <c r="B14" s="130" t="s">
        <v>64</v>
      </c>
      <c r="C14" s="114">
        <v>0</v>
      </c>
      <c r="D14" s="114">
        <v>0</v>
      </c>
      <c r="E14" s="114">
        <v>0</v>
      </c>
    </row>
    <row r="15" spans="1:12" ht="24" customHeight="1" x14ac:dyDescent="0.2">
      <c r="A15" s="112" t="s">
        <v>259</v>
      </c>
      <c r="B15" s="130" t="s">
        <v>258</v>
      </c>
      <c r="C15" s="131">
        <f t="shared" ref="C15" si="4">C16</f>
        <v>2674400</v>
      </c>
      <c r="D15" s="114">
        <v>0</v>
      </c>
      <c r="E15" s="114">
        <v>0</v>
      </c>
    </row>
    <row r="16" spans="1:12" ht="21.6" customHeight="1" x14ac:dyDescent="0.2">
      <c r="A16" s="112" t="s">
        <v>260</v>
      </c>
      <c r="B16" s="130" t="s">
        <v>357</v>
      </c>
      <c r="C16" s="114">
        <v>2674400</v>
      </c>
      <c r="D16" s="114">
        <v>0</v>
      </c>
      <c r="E16" s="114">
        <v>0</v>
      </c>
    </row>
    <row r="17" spans="1:5" ht="31.9" customHeight="1" x14ac:dyDescent="0.2">
      <c r="A17" s="126" t="s">
        <v>124</v>
      </c>
      <c r="B17" s="127" t="s">
        <v>356</v>
      </c>
      <c r="C17" s="125">
        <f>C25+C26+C27+C28+C31+C32+C33+C34+C35+C39</f>
        <v>295842076.01999998</v>
      </c>
      <c r="D17" s="125">
        <f>D25+D26+D27+D28+D31+D32+D33+D34+D35+D39</f>
        <v>154082890.81999999</v>
      </c>
      <c r="E17" s="125">
        <f>E25+E26+E27+E28+E31+E32+E33+E34+E35+E39</f>
        <v>135846700</v>
      </c>
    </row>
    <row r="18" spans="1:5" ht="19.899999999999999" hidden="1" customHeight="1" x14ac:dyDescent="0.2">
      <c r="A18" s="128"/>
      <c r="B18" s="129"/>
      <c r="C18" s="114" t="e">
        <f>#REF!+#REF!</f>
        <v>#REF!</v>
      </c>
      <c r="D18" s="114" t="e">
        <f>#REF!+#REF!</f>
        <v>#REF!</v>
      </c>
      <c r="E18" s="114" t="e">
        <f>#REF!+#REF!</f>
        <v>#REF!</v>
      </c>
    </row>
    <row r="19" spans="1:5" ht="19.899999999999999" hidden="1" customHeight="1" x14ac:dyDescent="0.2">
      <c r="A19" s="132"/>
      <c r="B19" s="133"/>
      <c r="C19" s="114" t="e">
        <f>#REF!+#REF!</f>
        <v>#REF!</v>
      </c>
      <c r="D19" s="114" t="e">
        <f>#REF!+#REF!</f>
        <v>#REF!</v>
      </c>
      <c r="E19" s="114" t="e">
        <f>#REF!+#REF!</f>
        <v>#REF!</v>
      </c>
    </row>
    <row r="20" spans="1:5" s="135" customFormat="1" ht="126" hidden="1" x14ac:dyDescent="0.2">
      <c r="A20" s="132" t="s">
        <v>220</v>
      </c>
      <c r="B20" s="134" t="s">
        <v>221</v>
      </c>
      <c r="C20" s="131" t="e">
        <f>#REF!+#REF!</f>
        <v>#REF!</v>
      </c>
      <c r="D20" s="131" t="e">
        <f>#REF!+#REF!</f>
        <v>#REF!</v>
      </c>
      <c r="E20" s="131" t="e">
        <f>#REF!+#REF!</f>
        <v>#REF!</v>
      </c>
    </row>
    <row r="21" spans="1:5" s="135" customFormat="1" ht="99.6" hidden="1" customHeight="1" x14ac:dyDescent="0.2">
      <c r="A21" s="132" t="s">
        <v>262</v>
      </c>
      <c r="B21" s="134" t="s">
        <v>263</v>
      </c>
      <c r="C21" s="131" t="e">
        <f>#REF!+#REF!</f>
        <v>#REF!</v>
      </c>
      <c r="D21" s="131"/>
      <c r="E21" s="131"/>
    </row>
    <row r="22" spans="1:5" ht="48.6" hidden="1" customHeight="1" x14ac:dyDescent="0.2">
      <c r="A22" s="128" t="s">
        <v>125</v>
      </c>
      <c r="B22" s="129" t="s">
        <v>67</v>
      </c>
      <c r="C22" s="114" t="e">
        <f>#REF!+#REF!</f>
        <v>#REF!</v>
      </c>
      <c r="D22" s="114" t="e">
        <f>#REF!+#REF!</f>
        <v>#REF!</v>
      </c>
      <c r="E22" s="114" t="e">
        <f>#REF!+#REF!</f>
        <v>#REF!</v>
      </c>
    </row>
    <row r="23" spans="1:5" ht="63" hidden="1" x14ac:dyDescent="0.2">
      <c r="A23" s="112" t="s">
        <v>126</v>
      </c>
      <c r="B23" s="136" t="s">
        <v>127</v>
      </c>
      <c r="C23" s="114" t="e">
        <f>#REF!+#REF!</f>
        <v>#REF!</v>
      </c>
      <c r="D23" s="114" t="e">
        <f>#REF!+#REF!</f>
        <v>#REF!</v>
      </c>
      <c r="E23" s="114" t="e">
        <f>#REF!+#REF!</f>
        <v>#REF!</v>
      </c>
    </row>
    <row r="24" spans="1:5" ht="47.25" hidden="1" x14ac:dyDescent="0.2">
      <c r="A24" s="137" t="s">
        <v>128</v>
      </c>
      <c r="B24" s="129" t="s">
        <v>66</v>
      </c>
      <c r="C24" s="114" t="e">
        <f>#REF!+#REF!</f>
        <v>#REF!</v>
      </c>
      <c r="D24" s="114" t="e">
        <f>#REF!+#REF!</f>
        <v>#REF!</v>
      </c>
      <c r="E24" s="114" t="e">
        <f>#REF!+#REF!</f>
        <v>#REF!</v>
      </c>
    </row>
    <row r="25" spans="1:5" ht="52.15" customHeight="1" x14ac:dyDescent="0.2">
      <c r="A25" s="112" t="s">
        <v>129</v>
      </c>
      <c r="B25" s="136" t="s">
        <v>68</v>
      </c>
      <c r="C25" s="114">
        <v>1516252.7</v>
      </c>
      <c r="D25" s="114">
        <v>0</v>
      </c>
      <c r="E25" s="114">
        <v>0</v>
      </c>
    </row>
    <row r="26" spans="1:5" ht="80.45" customHeight="1" x14ac:dyDescent="0.2">
      <c r="A26" s="112" t="s">
        <v>207</v>
      </c>
      <c r="B26" s="136" t="s">
        <v>328</v>
      </c>
      <c r="C26" s="114">
        <v>3137492</v>
      </c>
      <c r="D26" s="114">
        <v>4705500</v>
      </c>
      <c r="E26" s="114">
        <v>0</v>
      </c>
    </row>
    <row r="27" spans="1:5" ht="34.9" customHeight="1" x14ac:dyDescent="0.2">
      <c r="A27" s="112" t="s">
        <v>283</v>
      </c>
      <c r="B27" s="138" t="s">
        <v>284</v>
      </c>
      <c r="C27" s="114">
        <v>21444180</v>
      </c>
      <c r="D27" s="114">
        <v>0</v>
      </c>
      <c r="E27" s="114">
        <v>0</v>
      </c>
    </row>
    <row r="28" spans="1:5" ht="51.6" customHeight="1" x14ac:dyDescent="0.2">
      <c r="A28" s="112" t="s">
        <v>240</v>
      </c>
      <c r="B28" s="134" t="s">
        <v>315</v>
      </c>
      <c r="C28" s="114">
        <v>30177701.5</v>
      </c>
      <c r="D28" s="114">
        <v>23475790.82</v>
      </c>
      <c r="E28" s="114">
        <v>4789000</v>
      </c>
    </row>
    <row r="29" spans="1:5" ht="78.75" hidden="1" x14ac:dyDescent="0.2">
      <c r="A29" s="112" t="s">
        <v>208</v>
      </c>
      <c r="B29" s="136" t="s">
        <v>209</v>
      </c>
      <c r="C29" s="114" t="e">
        <f>#REF!+#REF!</f>
        <v>#REF!</v>
      </c>
      <c r="D29" s="114">
        <v>0</v>
      </c>
      <c r="E29" s="114">
        <v>0</v>
      </c>
    </row>
    <row r="30" spans="1:5" ht="78.75" hidden="1" x14ac:dyDescent="0.2">
      <c r="A30" s="112" t="s">
        <v>230</v>
      </c>
      <c r="B30" s="134" t="s">
        <v>231</v>
      </c>
      <c r="C30" s="114" t="e">
        <f>#REF!+#REF!</f>
        <v>#REF!</v>
      </c>
      <c r="D30" s="114">
        <v>0</v>
      </c>
      <c r="E30" s="114">
        <v>0</v>
      </c>
    </row>
    <row r="31" spans="1:5" ht="78.75" x14ac:dyDescent="0.2">
      <c r="A31" s="112" t="s">
        <v>248</v>
      </c>
      <c r="B31" s="134" t="s">
        <v>249</v>
      </c>
      <c r="C31" s="114">
        <v>82709000</v>
      </c>
      <c r="D31" s="114">
        <v>79553800</v>
      </c>
      <c r="E31" s="114">
        <v>81789900</v>
      </c>
    </row>
    <row r="32" spans="1:5" ht="63" customHeight="1" x14ac:dyDescent="0.2">
      <c r="A32" s="128" t="s">
        <v>285</v>
      </c>
      <c r="B32" s="113" t="s">
        <v>286</v>
      </c>
      <c r="C32" s="114">
        <v>3400290</v>
      </c>
      <c r="D32" s="114">
        <v>0</v>
      </c>
      <c r="E32" s="114">
        <v>0</v>
      </c>
    </row>
    <row r="33" spans="1:5" ht="63.6" customHeight="1" x14ac:dyDescent="0.2">
      <c r="A33" s="112" t="s">
        <v>287</v>
      </c>
      <c r="B33" s="113" t="s">
        <v>314</v>
      </c>
      <c r="C33" s="114">
        <v>480000</v>
      </c>
      <c r="D33" s="114">
        <v>100500</v>
      </c>
      <c r="E33" s="114">
        <v>0</v>
      </c>
    </row>
    <row r="34" spans="1:5" ht="41.65" customHeight="1" x14ac:dyDescent="0.2">
      <c r="A34" s="112" t="s">
        <v>130</v>
      </c>
      <c r="B34" s="136" t="s">
        <v>109</v>
      </c>
      <c r="C34" s="114">
        <v>6300239.4000000004</v>
      </c>
      <c r="D34" s="114">
        <v>0</v>
      </c>
      <c r="E34" s="114">
        <v>0</v>
      </c>
    </row>
    <row r="35" spans="1:5" ht="31.5" x14ac:dyDescent="0.2">
      <c r="A35" s="112" t="s">
        <v>131</v>
      </c>
      <c r="B35" s="136" t="s">
        <v>93</v>
      </c>
      <c r="C35" s="114">
        <v>989220.42</v>
      </c>
      <c r="D35" s="114">
        <v>0</v>
      </c>
      <c r="E35" s="114">
        <v>0</v>
      </c>
    </row>
    <row r="36" spans="1:5" ht="76.900000000000006" hidden="1" customHeight="1" x14ac:dyDescent="0.2">
      <c r="A36" s="112" t="s">
        <v>132</v>
      </c>
      <c r="B36" s="136" t="s">
        <v>94</v>
      </c>
      <c r="C36" s="114" t="e">
        <f>#REF!+#REF!</f>
        <v>#REF!</v>
      </c>
      <c r="D36" s="114" t="e">
        <f>#REF!+#REF!</f>
        <v>#REF!</v>
      </c>
      <c r="E36" s="114" t="e">
        <f>#REF!+#REF!</f>
        <v>#REF!</v>
      </c>
    </row>
    <row r="37" spans="1:5" s="135" customFormat="1" ht="35.450000000000003" hidden="1" customHeight="1" x14ac:dyDescent="0.2">
      <c r="A37" s="139" t="s">
        <v>247</v>
      </c>
      <c r="B37" s="134" t="s">
        <v>289</v>
      </c>
      <c r="C37" s="131" t="e">
        <f>#REF!+#REF!</f>
        <v>#REF!</v>
      </c>
      <c r="D37" s="131" t="e">
        <f>#REF!+#REF!</f>
        <v>#REF!</v>
      </c>
      <c r="E37" s="131" t="e">
        <f>#REF!+#REF!</f>
        <v>#REF!</v>
      </c>
    </row>
    <row r="38" spans="1:5" ht="35.450000000000003" hidden="1" customHeight="1" x14ac:dyDescent="0.2">
      <c r="A38" s="139" t="s">
        <v>253</v>
      </c>
      <c r="B38" s="134" t="s">
        <v>254</v>
      </c>
      <c r="C38" s="114" t="e">
        <f>#REF!+#REF!</f>
        <v>#REF!</v>
      </c>
      <c r="D38" s="114"/>
      <c r="E38" s="114"/>
    </row>
    <row r="39" spans="1:5" ht="18.75" x14ac:dyDescent="0.2">
      <c r="A39" s="112" t="s">
        <v>133</v>
      </c>
      <c r="B39" s="136" t="s">
        <v>134</v>
      </c>
      <c r="C39" s="114">
        <f>C40</f>
        <v>145687700</v>
      </c>
      <c r="D39" s="114">
        <f t="shared" ref="D39:E39" si="5">D40</f>
        <v>46247300</v>
      </c>
      <c r="E39" s="114">
        <f t="shared" si="5"/>
        <v>49267800</v>
      </c>
    </row>
    <row r="40" spans="1:5" ht="18.75" x14ac:dyDescent="0.2">
      <c r="A40" s="128" t="s">
        <v>135</v>
      </c>
      <c r="B40" s="129" t="s">
        <v>69</v>
      </c>
      <c r="C40" s="114">
        <f>C41+C46+C47+C48+C51+C52+C53</f>
        <v>145687700</v>
      </c>
      <c r="D40" s="114">
        <f>D41+D46+D47+D48+D51+D52+D53</f>
        <v>46247300</v>
      </c>
      <c r="E40" s="114">
        <f>E41+E46+E47+E48+E51+E52+E53</f>
        <v>49267800</v>
      </c>
    </row>
    <row r="41" spans="1:5" ht="47.25" x14ac:dyDescent="0.2">
      <c r="A41" s="128" t="s">
        <v>136</v>
      </c>
      <c r="B41" s="133" t="s">
        <v>358</v>
      </c>
      <c r="C41" s="114">
        <v>5300000</v>
      </c>
      <c r="D41" s="114">
        <v>5300000</v>
      </c>
      <c r="E41" s="114">
        <v>5300000</v>
      </c>
    </row>
    <row r="42" spans="1:5" ht="63" hidden="1" x14ac:dyDescent="0.2">
      <c r="A42" s="128" t="s">
        <v>196</v>
      </c>
      <c r="B42" s="133" t="s">
        <v>137</v>
      </c>
      <c r="C42" s="114">
        <v>0</v>
      </c>
      <c r="D42" s="114">
        <v>0</v>
      </c>
      <c r="E42" s="114">
        <v>0</v>
      </c>
    </row>
    <row r="43" spans="1:5" ht="47.25" hidden="1" x14ac:dyDescent="0.2">
      <c r="A43" s="128" t="s">
        <v>138</v>
      </c>
      <c r="B43" s="140" t="s">
        <v>107</v>
      </c>
      <c r="C43" s="114">
        <v>0</v>
      </c>
      <c r="D43" s="114">
        <v>0</v>
      </c>
      <c r="E43" s="114">
        <v>0</v>
      </c>
    </row>
    <row r="44" spans="1:5" ht="99.6" hidden="1" customHeight="1" x14ac:dyDescent="0.2">
      <c r="A44" s="128" t="s">
        <v>139</v>
      </c>
      <c r="B44" s="140" t="s">
        <v>111</v>
      </c>
      <c r="C44" s="114">
        <v>0</v>
      </c>
      <c r="D44" s="114">
        <v>0</v>
      </c>
      <c r="E44" s="114">
        <v>0</v>
      </c>
    </row>
    <row r="45" spans="1:5" ht="63" hidden="1" x14ac:dyDescent="0.2">
      <c r="A45" s="128" t="s">
        <v>140</v>
      </c>
      <c r="B45" s="140" t="s">
        <v>141</v>
      </c>
      <c r="C45" s="114">
        <v>0</v>
      </c>
      <c r="D45" s="114">
        <v>0</v>
      </c>
      <c r="E45" s="114">
        <v>0</v>
      </c>
    </row>
    <row r="46" spans="1:5" ht="47.25" x14ac:dyDescent="0.2">
      <c r="A46" s="128" t="s">
        <v>142</v>
      </c>
      <c r="B46" s="140" t="s">
        <v>359</v>
      </c>
      <c r="C46" s="114">
        <v>87539200</v>
      </c>
      <c r="D46" s="114">
        <v>0</v>
      </c>
      <c r="E46" s="114">
        <v>0</v>
      </c>
    </row>
    <row r="47" spans="1:5" ht="47.25" x14ac:dyDescent="0.2">
      <c r="A47" s="128" t="s">
        <v>216</v>
      </c>
      <c r="B47" s="140" t="s">
        <v>360</v>
      </c>
      <c r="C47" s="114">
        <v>31000000</v>
      </c>
      <c r="D47" s="114">
        <v>0</v>
      </c>
      <c r="E47" s="114">
        <v>0</v>
      </c>
    </row>
    <row r="48" spans="1:5" ht="47.25" x14ac:dyDescent="0.2">
      <c r="A48" s="128" t="s">
        <v>217</v>
      </c>
      <c r="B48" s="140" t="s">
        <v>361</v>
      </c>
      <c r="C48" s="114">
        <v>7325900</v>
      </c>
      <c r="D48" s="114">
        <v>7325900</v>
      </c>
      <c r="E48" s="114">
        <v>7325900</v>
      </c>
    </row>
    <row r="49" spans="1:5" ht="78.75" hidden="1" x14ac:dyDescent="0.2">
      <c r="A49" s="128" t="s">
        <v>228</v>
      </c>
      <c r="B49" s="140" t="s">
        <v>229</v>
      </c>
      <c r="C49" s="114">
        <v>0</v>
      </c>
      <c r="D49" s="114">
        <v>0</v>
      </c>
      <c r="E49" s="114">
        <v>0</v>
      </c>
    </row>
    <row r="50" spans="1:5" ht="67.150000000000006" hidden="1" customHeight="1" x14ac:dyDescent="0.2">
      <c r="A50" s="128" t="s">
        <v>232</v>
      </c>
      <c r="B50" s="140" t="s">
        <v>233</v>
      </c>
      <c r="C50" s="114">
        <v>0</v>
      </c>
      <c r="D50" s="114">
        <v>0</v>
      </c>
      <c r="E50" s="114">
        <v>0</v>
      </c>
    </row>
    <row r="51" spans="1:5" ht="63" x14ac:dyDescent="0.2">
      <c r="A51" s="128" t="s">
        <v>290</v>
      </c>
      <c r="B51" s="133" t="s">
        <v>362</v>
      </c>
      <c r="C51" s="114">
        <v>5017200</v>
      </c>
      <c r="D51" s="114">
        <v>9357400</v>
      </c>
      <c r="E51" s="114">
        <v>12820200</v>
      </c>
    </row>
    <row r="52" spans="1:5" s="135" customFormat="1" ht="63" x14ac:dyDescent="0.2">
      <c r="A52" s="128" t="s">
        <v>292</v>
      </c>
      <c r="B52" s="140" t="s">
        <v>363</v>
      </c>
      <c r="C52" s="114">
        <v>7998200</v>
      </c>
      <c r="D52" s="131">
        <v>22299000</v>
      </c>
      <c r="E52" s="131">
        <v>22394300</v>
      </c>
    </row>
    <row r="53" spans="1:5" ht="63" x14ac:dyDescent="0.2">
      <c r="A53" s="128" t="s">
        <v>294</v>
      </c>
      <c r="B53" s="140" t="s">
        <v>364</v>
      </c>
      <c r="C53" s="114">
        <v>1507200</v>
      </c>
      <c r="D53" s="114">
        <v>1965000</v>
      </c>
      <c r="E53" s="114">
        <v>1427400</v>
      </c>
    </row>
    <row r="54" spans="1:5" ht="18.75" hidden="1" x14ac:dyDescent="0.2">
      <c r="A54" s="128"/>
      <c r="B54" s="140"/>
      <c r="C54" s="114"/>
      <c r="D54" s="114"/>
      <c r="E54" s="114"/>
    </row>
    <row r="55" spans="1:5" ht="31.5" x14ac:dyDescent="0.2">
      <c r="A55" s="141" t="s">
        <v>144</v>
      </c>
      <c r="B55" s="142" t="s">
        <v>365</v>
      </c>
      <c r="C55" s="125">
        <f>C57+C79+C80</f>
        <v>1985719300</v>
      </c>
      <c r="D55" s="125">
        <f>D57+D79+D80</f>
        <v>1987240800</v>
      </c>
      <c r="E55" s="125">
        <f>E57+E79+E80</f>
        <v>1988493600</v>
      </c>
    </row>
    <row r="56" spans="1:5" ht="18.75" hidden="1" x14ac:dyDescent="0.2">
      <c r="A56" s="137"/>
      <c r="B56" s="138"/>
      <c r="C56" s="114" t="e">
        <f>#REF!+#REF!</f>
        <v>#REF!</v>
      </c>
      <c r="D56" s="114" t="e">
        <f>#REF!+#REF!</f>
        <v>#REF!</v>
      </c>
      <c r="E56" s="114" t="e">
        <f>#REF!+#REF!</f>
        <v>#REF!</v>
      </c>
    </row>
    <row r="57" spans="1:5" ht="36.6" customHeight="1" x14ac:dyDescent="0.2">
      <c r="A57" s="137" t="s">
        <v>145</v>
      </c>
      <c r="B57" s="169" t="s">
        <v>146</v>
      </c>
      <c r="C57" s="114">
        <f>C58</f>
        <v>1912913600</v>
      </c>
      <c r="D57" s="114">
        <f>D58</f>
        <v>1914526000</v>
      </c>
      <c r="E57" s="114">
        <f>E58</f>
        <v>1918666200</v>
      </c>
    </row>
    <row r="58" spans="1:5" ht="33" customHeight="1" x14ac:dyDescent="0.2">
      <c r="A58" s="137" t="s">
        <v>147</v>
      </c>
      <c r="B58" s="169" t="s">
        <v>72</v>
      </c>
      <c r="C58" s="144">
        <f>C59+C60+C61+C62+C63+C64+C65+C66+C67+C68+C69+C70+C71+C72+C73+C74+C75+C78</f>
        <v>1912913600</v>
      </c>
      <c r="D58" s="144">
        <f>D59+D60+D61+D62+D63+D64+D65+D66+D67+D68+D69+D70+D71+D72+D73+D74+D75+D78</f>
        <v>1914526000</v>
      </c>
      <c r="E58" s="144">
        <f>E59+E60+E61+E62+E63+E64+E65+E66+E67+E68+E69+E70+E71+E72+E73+E74+E75+E78</f>
        <v>1918666200</v>
      </c>
    </row>
    <row r="59" spans="1:5" ht="47.25" x14ac:dyDescent="0.2">
      <c r="A59" s="137" t="s">
        <v>148</v>
      </c>
      <c r="B59" s="146" t="s">
        <v>366</v>
      </c>
      <c r="C59" s="114">
        <v>1117717600</v>
      </c>
      <c r="D59" s="114">
        <v>1116659600</v>
      </c>
      <c r="E59" s="114">
        <v>1116659600</v>
      </c>
    </row>
    <row r="60" spans="1:5" ht="78.75" x14ac:dyDescent="0.2">
      <c r="A60" s="137" t="s">
        <v>149</v>
      </c>
      <c r="B60" s="138" t="s">
        <v>367</v>
      </c>
      <c r="C60" s="114">
        <v>2410900</v>
      </c>
      <c r="D60" s="114">
        <v>2410900</v>
      </c>
      <c r="E60" s="114">
        <v>2410900</v>
      </c>
    </row>
    <row r="61" spans="1:5" ht="145.15" customHeight="1" x14ac:dyDescent="0.2">
      <c r="A61" s="137" t="s">
        <v>150</v>
      </c>
      <c r="B61" s="138" t="s">
        <v>368</v>
      </c>
      <c r="C61" s="114">
        <v>3214500</v>
      </c>
      <c r="D61" s="114">
        <v>3214500</v>
      </c>
      <c r="E61" s="114">
        <v>3214500</v>
      </c>
    </row>
    <row r="62" spans="1:5" ht="47.25" x14ac:dyDescent="0.2">
      <c r="A62" s="137" t="s">
        <v>152</v>
      </c>
      <c r="B62" s="138" t="s">
        <v>369</v>
      </c>
      <c r="C62" s="114">
        <v>11202400</v>
      </c>
      <c r="D62" s="114">
        <v>11709500</v>
      </c>
      <c r="E62" s="114">
        <v>12159800</v>
      </c>
    </row>
    <row r="63" spans="1:5" ht="98.45" customHeight="1" x14ac:dyDescent="0.2">
      <c r="A63" s="132" t="s">
        <v>154</v>
      </c>
      <c r="B63" s="133" t="s">
        <v>370</v>
      </c>
      <c r="C63" s="114">
        <v>1205400</v>
      </c>
      <c r="D63" s="114">
        <v>1205400</v>
      </c>
      <c r="E63" s="114">
        <v>1205400</v>
      </c>
    </row>
    <row r="64" spans="1:5" ht="157.5" x14ac:dyDescent="0.2">
      <c r="A64" s="137" t="s">
        <v>155</v>
      </c>
      <c r="B64" s="133" t="s">
        <v>371</v>
      </c>
      <c r="C64" s="114">
        <v>7232600</v>
      </c>
      <c r="D64" s="114">
        <v>7232600</v>
      </c>
      <c r="E64" s="114">
        <v>7232600</v>
      </c>
    </row>
    <row r="65" spans="1:5" ht="78.75" x14ac:dyDescent="0.2">
      <c r="A65" s="137" t="s">
        <v>157</v>
      </c>
      <c r="B65" s="146" t="s">
        <v>372</v>
      </c>
      <c r="C65" s="114">
        <v>7232600</v>
      </c>
      <c r="D65" s="114">
        <v>7232600</v>
      </c>
      <c r="E65" s="114">
        <v>7232600</v>
      </c>
    </row>
    <row r="66" spans="1:5" ht="78.75" x14ac:dyDescent="0.2">
      <c r="A66" s="137" t="s">
        <v>158</v>
      </c>
      <c r="B66" s="133" t="s">
        <v>373</v>
      </c>
      <c r="C66" s="114">
        <v>1607200</v>
      </c>
      <c r="D66" s="114">
        <v>1607200</v>
      </c>
      <c r="E66" s="114">
        <v>1607200</v>
      </c>
    </row>
    <row r="67" spans="1:5" ht="126" x14ac:dyDescent="0.2">
      <c r="A67" s="137" t="s">
        <v>159</v>
      </c>
      <c r="B67" s="138" t="s">
        <v>374</v>
      </c>
      <c r="C67" s="114">
        <v>2288900</v>
      </c>
      <c r="D67" s="114">
        <v>2288900</v>
      </c>
      <c r="E67" s="114">
        <v>2288900</v>
      </c>
    </row>
    <row r="68" spans="1:5" ht="78.75" x14ac:dyDescent="0.2">
      <c r="A68" s="132" t="s">
        <v>161</v>
      </c>
      <c r="B68" s="168" t="s">
        <v>376</v>
      </c>
      <c r="C68" s="114">
        <v>54902500</v>
      </c>
      <c r="D68" s="114">
        <v>54902500</v>
      </c>
      <c r="E68" s="114">
        <v>54902500</v>
      </c>
    </row>
    <row r="69" spans="1:5" ht="63" x14ac:dyDescent="0.2">
      <c r="A69" s="112" t="s">
        <v>162</v>
      </c>
      <c r="B69" s="133" t="s">
        <v>375</v>
      </c>
      <c r="C69" s="114">
        <v>803600</v>
      </c>
      <c r="D69" s="114">
        <v>803600</v>
      </c>
      <c r="E69" s="114">
        <v>803600</v>
      </c>
    </row>
    <row r="70" spans="1:5" ht="69" customHeight="1" x14ac:dyDescent="0.2">
      <c r="A70" s="112" t="s">
        <v>163</v>
      </c>
      <c r="B70" s="170" t="s">
        <v>377</v>
      </c>
      <c r="C70" s="114">
        <v>84233600</v>
      </c>
      <c r="D70" s="114">
        <v>87855700</v>
      </c>
      <c r="E70" s="114">
        <v>91545600</v>
      </c>
    </row>
    <row r="71" spans="1:5" ht="79.900000000000006" customHeight="1" x14ac:dyDescent="0.2">
      <c r="A71" s="112" t="s">
        <v>164</v>
      </c>
      <c r="B71" s="133" t="s">
        <v>378</v>
      </c>
      <c r="C71" s="114">
        <v>23369900</v>
      </c>
      <c r="D71" s="114">
        <v>23369900</v>
      </c>
      <c r="E71" s="114">
        <v>23369900</v>
      </c>
    </row>
    <row r="72" spans="1:5" ht="94.5" x14ac:dyDescent="0.2">
      <c r="A72" s="112" t="s">
        <v>165</v>
      </c>
      <c r="B72" s="133" t="s">
        <v>380</v>
      </c>
      <c r="C72" s="114">
        <v>7830700</v>
      </c>
      <c r="D72" s="114">
        <v>7830700</v>
      </c>
      <c r="E72" s="114">
        <v>7830700</v>
      </c>
    </row>
    <row r="73" spans="1:5" ht="170.45" customHeight="1" x14ac:dyDescent="0.2">
      <c r="A73" s="112" t="s">
        <v>166</v>
      </c>
      <c r="B73" s="133" t="s">
        <v>379</v>
      </c>
      <c r="C73" s="114">
        <v>1470300</v>
      </c>
      <c r="D73" s="114">
        <v>1470300</v>
      </c>
      <c r="E73" s="114">
        <v>1470300</v>
      </c>
    </row>
    <row r="74" spans="1:5" ht="63" x14ac:dyDescent="0.2">
      <c r="A74" s="137" t="s">
        <v>167</v>
      </c>
      <c r="B74" s="133" t="s">
        <v>381</v>
      </c>
      <c r="C74" s="114">
        <v>585893500</v>
      </c>
      <c r="D74" s="114">
        <v>584434700</v>
      </c>
      <c r="E74" s="114">
        <v>584434700</v>
      </c>
    </row>
    <row r="75" spans="1:5" ht="147" customHeight="1" x14ac:dyDescent="0.2">
      <c r="A75" s="137" t="s">
        <v>168</v>
      </c>
      <c r="B75" s="133" t="s">
        <v>382</v>
      </c>
      <c r="C75" s="114">
        <v>264500</v>
      </c>
      <c r="D75" s="114">
        <v>264500</v>
      </c>
      <c r="E75" s="114">
        <v>264500</v>
      </c>
    </row>
    <row r="76" spans="1:5" ht="78.75" hidden="1" x14ac:dyDescent="0.2">
      <c r="A76" s="137" t="s">
        <v>169</v>
      </c>
      <c r="B76" s="133" t="s">
        <v>86</v>
      </c>
      <c r="C76" s="114">
        <v>0</v>
      </c>
      <c r="D76" s="143">
        <v>0</v>
      </c>
      <c r="E76" s="143">
        <v>0</v>
      </c>
    </row>
    <row r="77" spans="1:5" ht="47.25" hidden="1" x14ac:dyDescent="0.2">
      <c r="A77" s="137" t="s">
        <v>170</v>
      </c>
      <c r="B77" s="133" t="s">
        <v>87</v>
      </c>
      <c r="C77" s="114">
        <v>0</v>
      </c>
      <c r="D77" s="143">
        <v>0</v>
      </c>
      <c r="E77" s="143">
        <v>0</v>
      </c>
    </row>
    <row r="78" spans="1:5" ht="78.75" x14ac:dyDescent="0.2">
      <c r="A78" s="137" t="s">
        <v>250</v>
      </c>
      <c r="B78" s="133" t="s">
        <v>402</v>
      </c>
      <c r="C78" s="114">
        <v>32900</v>
      </c>
      <c r="D78" s="114">
        <v>32900</v>
      </c>
      <c r="E78" s="114">
        <v>32900</v>
      </c>
    </row>
    <row r="79" spans="1:5" ht="63" x14ac:dyDescent="0.2">
      <c r="A79" s="112" t="s">
        <v>171</v>
      </c>
      <c r="B79" s="136" t="s">
        <v>172</v>
      </c>
      <c r="C79" s="114">
        <v>150000</v>
      </c>
      <c r="D79" s="114">
        <v>59100</v>
      </c>
      <c r="E79" s="114">
        <v>16400</v>
      </c>
    </row>
    <row r="80" spans="1:5" ht="65.45" customHeight="1" x14ac:dyDescent="0.2">
      <c r="A80" s="112" t="s">
        <v>264</v>
      </c>
      <c r="B80" s="136" t="s">
        <v>265</v>
      </c>
      <c r="C80" s="114">
        <v>72655700</v>
      </c>
      <c r="D80" s="114">
        <v>72655700</v>
      </c>
      <c r="E80" s="114">
        <v>69811000</v>
      </c>
    </row>
    <row r="81" spans="1:5" ht="65.45" hidden="1" customHeight="1" x14ac:dyDescent="0.2">
      <c r="A81" s="112" t="s">
        <v>296</v>
      </c>
      <c r="B81" s="136" t="s">
        <v>297</v>
      </c>
      <c r="C81" s="114" t="e">
        <f>#REF!+#REF!</f>
        <v>#REF!</v>
      </c>
      <c r="D81" s="114"/>
      <c r="E81" s="114"/>
    </row>
    <row r="82" spans="1:5" ht="18.75" x14ac:dyDescent="0.2">
      <c r="A82" s="147" t="s">
        <v>173</v>
      </c>
      <c r="B82" s="171" t="s">
        <v>88</v>
      </c>
      <c r="C82" s="148">
        <f>C83+C94+C96</f>
        <v>129918452.83</v>
      </c>
      <c r="D82" s="148">
        <f>D83+D96</f>
        <v>511400</v>
      </c>
      <c r="E82" s="148">
        <f>E83+E96</f>
        <v>3311400</v>
      </c>
    </row>
    <row r="83" spans="1:5" ht="64.900000000000006" customHeight="1" x14ac:dyDescent="0.2">
      <c r="A83" s="112" t="s">
        <v>174</v>
      </c>
      <c r="B83" s="134" t="s">
        <v>175</v>
      </c>
      <c r="C83" s="145">
        <f>C84</f>
        <v>38844852.829999998</v>
      </c>
      <c r="D83" s="145">
        <f t="shared" ref="D83:E83" si="6">D84</f>
        <v>0</v>
      </c>
      <c r="E83" s="145">
        <f t="shared" si="6"/>
        <v>0</v>
      </c>
    </row>
    <row r="84" spans="1:5" ht="78.75" x14ac:dyDescent="0.2">
      <c r="A84" s="112" t="s">
        <v>176</v>
      </c>
      <c r="B84" s="136" t="s">
        <v>89</v>
      </c>
      <c r="C84" s="149">
        <f>C85+C87+C88+C90+C91+C92</f>
        <v>38844852.829999998</v>
      </c>
      <c r="D84" s="149">
        <f t="shared" ref="D84" si="7">SUM(D85:D92)</f>
        <v>0</v>
      </c>
      <c r="E84" s="149">
        <f t="shared" ref="E84" si="8">SUM(E85:E92)</f>
        <v>0</v>
      </c>
    </row>
    <row r="85" spans="1:5" ht="78.75" x14ac:dyDescent="0.2">
      <c r="A85" s="112" t="s">
        <v>177</v>
      </c>
      <c r="B85" s="136" t="s">
        <v>383</v>
      </c>
      <c r="C85" s="114">
        <v>240000</v>
      </c>
      <c r="D85" s="114">
        <v>0</v>
      </c>
      <c r="E85" s="114">
        <v>0</v>
      </c>
    </row>
    <row r="86" spans="1:5" ht="78.75" hidden="1" x14ac:dyDescent="0.2">
      <c r="A86" s="112" t="s">
        <v>178</v>
      </c>
      <c r="B86" s="136" t="s">
        <v>103</v>
      </c>
      <c r="C86" s="114">
        <v>0</v>
      </c>
      <c r="D86" s="114">
        <v>0</v>
      </c>
      <c r="E86" s="114">
        <v>0</v>
      </c>
    </row>
    <row r="87" spans="1:5" ht="78.75" x14ac:dyDescent="0.2">
      <c r="A87" s="112" t="s">
        <v>179</v>
      </c>
      <c r="B87" s="136" t="s">
        <v>384</v>
      </c>
      <c r="C87" s="114">
        <v>1067000</v>
      </c>
      <c r="D87" s="114">
        <v>0</v>
      </c>
      <c r="E87" s="114">
        <v>0</v>
      </c>
    </row>
    <row r="88" spans="1:5" ht="78.75" x14ac:dyDescent="0.2">
      <c r="A88" s="112" t="s">
        <v>180</v>
      </c>
      <c r="B88" s="136" t="s">
        <v>385</v>
      </c>
      <c r="C88" s="114">
        <v>4202103</v>
      </c>
      <c r="D88" s="114">
        <v>0</v>
      </c>
      <c r="E88" s="114">
        <v>0</v>
      </c>
    </row>
    <row r="89" spans="1:5" ht="78.75" hidden="1" x14ac:dyDescent="0.2">
      <c r="A89" s="112" t="s">
        <v>234</v>
      </c>
      <c r="B89" s="134" t="s">
        <v>236</v>
      </c>
      <c r="C89" s="114">
        <v>0</v>
      </c>
      <c r="D89" s="114">
        <v>0</v>
      </c>
      <c r="E89" s="114">
        <v>0</v>
      </c>
    </row>
    <row r="90" spans="1:5" ht="110.25" x14ac:dyDescent="0.2">
      <c r="A90" s="112" t="s">
        <v>235</v>
      </c>
      <c r="B90" s="150" t="s">
        <v>386</v>
      </c>
      <c r="C90" s="114">
        <v>19152949.829999998</v>
      </c>
      <c r="D90" s="114">
        <v>0</v>
      </c>
      <c r="E90" s="114">
        <v>0</v>
      </c>
    </row>
    <row r="91" spans="1:5" ht="63" x14ac:dyDescent="0.2">
      <c r="A91" s="112" t="s">
        <v>300</v>
      </c>
      <c r="B91" s="150" t="s">
        <v>387</v>
      </c>
      <c r="C91" s="114">
        <v>1000</v>
      </c>
      <c r="D91" s="114">
        <v>0</v>
      </c>
      <c r="E91" s="114">
        <v>0</v>
      </c>
    </row>
    <row r="92" spans="1:5" ht="78.75" x14ac:dyDescent="0.2">
      <c r="A92" s="112" t="s">
        <v>298</v>
      </c>
      <c r="B92" s="136" t="s">
        <v>388</v>
      </c>
      <c r="C92" s="114">
        <v>14181800</v>
      </c>
      <c r="D92" s="114">
        <v>0</v>
      </c>
      <c r="E92" s="114">
        <v>0</v>
      </c>
    </row>
    <row r="93" spans="1:5" ht="110.25" hidden="1" x14ac:dyDescent="0.2">
      <c r="A93" s="151" t="s">
        <v>333</v>
      </c>
      <c r="B93" s="152" t="s">
        <v>331</v>
      </c>
      <c r="C93" s="149">
        <f t="shared" ref="C93:C94" si="9">C94</f>
        <v>35740000</v>
      </c>
      <c r="D93" s="149">
        <f t="shared" ref="D93:D94" si="10">D94</f>
        <v>0</v>
      </c>
      <c r="E93" s="149">
        <f t="shared" ref="E93:E94" si="11">E94</f>
        <v>0</v>
      </c>
    </row>
    <row r="94" spans="1:5" ht="66.599999999999994" customHeight="1" x14ac:dyDescent="0.2">
      <c r="A94" s="151" t="s">
        <v>334</v>
      </c>
      <c r="B94" s="152" t="s">
        <v>330</v>
      </c>
      <c r="C94" s="149">
        <f t="shared" si="9"/>
        <v>35740000</v>
      </c>
      <c r="D94" s="149">
        <f t="shared" si="10"/>
        <v>0</v>
      </c>
      <c r="E94" s="149">
        <f t="shared" si="11"/>
        <v>0</v>
      </c>
    </row>
    <row r="95" spans="1:5" ht="78.75" x14ac:dyDescent="0.2">
      <c r="A95" s="151" t="s">
        <v>335</v>
      </c>
      <c r="B95" s="152" t="s">
        <v>332</v>
      </c>
      <c r="C95" s="114">
        <v>35740000</v>
      </c>
      <c r="D95" s="114">
        <v>0</v>
      </c>
      <c r="E95" s="114">
        <v>0</v>
      </c>
    </row>
    <row r="96" spans="1:5" ht="22.9" customHeight="1" x14ac:dyDescent="0.2">
      <c r="A96" s="112" t="s">
        <v>181</v>
      </c>
      <c r="B96" s="136" t="s">
        <v>182</v>
      </c>
      <c r="C96" s="149">
        <f>C97</f>
        <v>55333600</v>
      </c>
      <c r="D96" s="149">
        <f t="shared" ref="D96:E96" si="12">D97</f>
        <v>511400</v>
      </c>
      <c r="E96" s="149">
        <f t="shared" si="12"/>
        <v>3311400</v>
      </c>
    </row>
    <row r="97" spans="1:5" ht="31.5" x14ac:dyDescent="0.2">
      <c r="A97" s="112" t="s">
        <v>183</v>
      </c>
      <c r="B97" s="136" t="s">
        <v>184</v>
      </c>
      <c r="C97" s="144">
        <f>C98+C100+C101+C110+C112+C113+C114</f>
        <v>55333600</v>
      </c>
      <c r="D97" s="144">
        <f>D100+D101+D112+D113+D114</f>
        <v>511400</v>
      </c>
      <c r="E97" s="144">
        <f>E100+E101+E112+E113+E114</f>
        <v>3311400</v>
      </c>
    </row>
    <row r="98" spans="1:5" ht="47.25" x14ac:dyDescent="0.2">
      <c r="A98" s="112" t="s">
        <v>256</v>
      </c>
      <c r="B98" s="136" t="s">
        <v>257</v>
      </c>
      <c r="C98" s="114">
        <v>2250000</v>
      </c>
      <c r="D98" s="114">
        <v>0</v>
      </c>
      <c r="E98" s="114">
        <v>0</v>
      </c>
    </row>
    <row r="99" spans="1:5" ht="63" hidden="1" x14ac:dyDescent="0.2">
      <c r="A99" s="112" t="s">
        <v>185</v>
      </c>
      <c r="B99" s="136" t="s">
        <v>92</v>
      </c>
      <c r="C99" s="114" t="e">
        <f>#REF!+#REF!</f>
        <v>#REF!</v>
      </c>
      <c r="D99" s="114" t="e">
        <f>#REF!+#REF!</f>
        <v>#REF!</v>
      </c>
      <c r="E99" s="114" t="e">
        <f>#REF!+#REF!</f>
        <v>#REF!</v>
      </c>
    </row>
    <row r="100" spans="1:5" ht="49.15" customHeight="1" x14ac:dyDescent="0.2">
      <c r="A100" s="112" t="s">
        <v>186</v>
      </c>
      <c r="B100" s="136" t="s">
        <v>389</v>
      </c>
      <c r="C100" s="114">
        <v>1033400</v>
      </c>
      <c r="D100" s="114">
        <v>511400</v>
      </c>
      <c r="E100" s="114">
        <v>511400</v>
      </c>
    </row>
    <row r="101" spans="1:5" ht="63" x14ac:dyDescent="0.2">
      <c r="A101" s="112" t="s">
        <v>301</v>
      </c>
      <c r="B101" s="136" t="s">
        <v>390</v>
      </c>
      <c r="C101" s="114">
        <v>6300000</v>
      </c>
      <c r="D101" s="114">
        <v>0</v>
      </c>
      <c r="E101" s="114">
        <v>2800000</v>
      </c>
    </row>
    <row r="102" spans="1:5" ht="63" hidden="1" x14ac:dyDescent="0.2">
      <c r="A102" s="112" t="s">
        <v>224</v>
      </c>
      <c r="B102" s="136" t="s">
        <v>225</v>
      </c>
      <c r="C102" s="114">
        <v>0</v>
      </c>
      <c r="D102" s="114">
        <v>0</v>
      </c>
      <c r="E102" s="114">
        <v>0</v>
      </c>
    </row>
    <row r="103" spans="1:5" ht="65.45" hidden="1" customHeight="1" x14ac:dyDescent="0.2">
      <c r="A103" s="112" t="s">
        <v>222</v>
      </c>
      <c r="B103" s="136" t="s">
        <v>223</v>
      </c>
      <c r="C103" s="114">
        <v>0</v>
      </c>
      <c r="D103" s="114">
        <v>0</v>
      </c>
      <c r="E103" s="114">
        <v>0</v>
      </c>
    </row>
    <row r="104" spans="1:5" ht="65.45" hidden="1" customHeight="1" x14ac:dyDescent="0.2">
      <c r="A104" s="112" t="s">
        <v>245</v>
      </c>
      <c r="B104" s="136" t="s">
        <v>246</v>
      </c>
      <c r="C104" s="114">
        <v>0</v>
      </c>
      <c r="D104" s="114"/>
      <c r="E104" s="114"/>
    </row>
    <row r="105" spans="1:5" ht="54.75" hidden="1" customHeight="1" x14ac:dyDescent="0.2">
      <c r="A105" s="112" t="s">
        <v>309</v>
      </c>
      <c r="B105" s="136" t="s">
        <v>310</v>
      </c>
      <c r="C105" s="114">
        <v>0</v>
      </c>
      <c r="D105" s="114"/>
      <c r="E105" s="114"/>
    </row>
    <row r="106" spans="1:5" ht="65.25" hidden="1" customHeight="1" x14ac:dyDescent="0.2">
      <c r="A106" s="112" t="s">
        <v>311</v>
      </c>
      <c r="B106" s="136" t="s">
        <v>312</v>
      </c>
      <c r="C106" s="114">
        <v>0</v>
      </c>
      <c r="D106" s="114"/>
      <c r="E106" s="114"/>
    </row>
    <row r="107" spans="1:5" ht="47.25" hidden="1" x14ac:dyDescent="0.2">
      <c r="A107" s="112" t="s">
        <v>318</v>
      </c>
      <c r="B107" s="136" t="s">
        <v>319</v>
      </c>
      <c r="C107" s="114">
        <v>0</v>
      </c>
      <c r="D107" s="114">
        <v>0</v>
      </c>
      <c r="E107" s="114">
        <v>0</v>
      </c>
    </row>
    <row r="108" spans="1:5" ht="87" hidden="1" customHeight="1" x14ac:dyDescent="0.2">
      <c r="A108" s="112" t="s">
        <v>320</v>
      </c>
      <c r="B108" s="136" t="s">
        <v>321</v>
      </c>
      <c r="C108" s="114">
        <v>0</v>
      </c>
      <c r="D108" s="114">
        <v>0</v>
      </c>
      <c r="E108" s="114">
        <v>0</v>
      </c>
    </row>
    <row r="109" spans="1:5" ht="57.6" hidden="1" customHeight="1" x14ac:dyDescent="0.2">
      <c r="A109" s="112" t="s">
        <v>322</v>
      </c>
      <c r="B109" s="136" t="s">
        <v>323</v>
      </c>
      <c r="C109" s="114">
        <v>0</v>
      </c>
      <c r="D109" s="114">
        <v>0</v>
      </c>
      <c r="E109" s="114">
        <v>0</v>
      </c>
    </row>
    <row r="110" spans="1:5" ht="94.5" x14ac:dyDescent="0.2">
      <c r="A110" s="112" t="s">
        <v>324</v>
      </c>
      <c r="B110" s="136" t="s">
        <v>325</v>
      </c>
      <c r="C110" s="114">
        <v>20000000</v>
      </c>
      <c r="D110" s="114">
        <v>0</v>
      </c>
      <c r="E110" s="114">
        <v>0</v>
      </c>
    </row>
    <row r="111" spans="1:5" ht="75" hidden="1" customHeight="1" x14ac:dyDescent="0.2">
      <c r="A111" s="112" t="s">
        <v>326</v>
      </c>
      <c r="B111" s="136" t="s">
        <v>327</v>
      </c>
      <c r="C111" s="114">
        <v>0</v>
      </c>
      <c r="D111" s="114">
        <v>0</v>
      </c>
      <c r="E111" s="114">
        <v>0</v>
      </c>
    </row>
    <row r="112" spans="1:5" ht="58.9" customHeight="1" x14ac:dyDescent="0.2">
      <c r="A112" s="112" t="s">
        <v>329</v>
      </c>
      <c r="B112" s="136" t="s">
        <v>391</v>
      </c>
      <c r="C112" s="114">
        <v>22650200</v>
      </c>
      <c r="D112" s="114">
        <v>0</v>
      </c>
      <c r="E112" s="114">
        <v>0</v>
      </c>
    </row>
    <row r="113" spans="1:5" ht="101.45" hidden="1" customHeight="1" x14ac:dyDescent="0.2">
      <c r="A113" s="112" t="s">
        <v>336</v>
      </c>
      <c r="B113" s="136" t="s">
        <v>392</v>
      </c>
      <c r="C113" s="114">
        <v>0</v>
      </c>
      <c r="D113" s="114">
        <v>0</v>
      </c>
      <c r="E113" s="114">
        <v>0</v>
      </c>
    </row>
    <row r="114" spans="1:5" ht="75.599999999999994" customHeight="1" x14ac:dyDescent="0.2">
      <c r="A114" s="112" t="s">
        <v>337</v>
      </c>
      <c r="B114" s="136" t="s">
        <v>393</v>
      </c>
      <c r="C114" s="114">
        <v>3100000</v>
      </c>
      <c r="D114" s="114">
        <v>0</v>
      </c>
      <c r="E114" s="114">
        <v>0</v>
      </c>
    </row>
    <row r="115" spans="1:5" ht="47.25" hidden="1" x14ac:dyDescent="0.2">
      <c r="A115" s="112" t="s">
        <v>198</v>
      </c>
      <c r="B115" s="136" t="s">
        <v>95</v>
      </c>
      <c r="C115" s="114" t="e">
        <f>#REF!+#REF!</f>
        <v>#REF!</v>
      </c>
      <c r="D115" s="114" t="e">
        <f>#REF!+#REF!</f>
        <v>#REF!</v>
      </c>
      <c r="E115" s="114" t="e">
        <f>#REF!+#REF!</f>
        <v>#REF!</v>
      </c>
    </row>
    <row r="116" spans="1:5" s="155" customFormat="1" ht="21.6" customHeight="1" x14ac:dyDescent="0.2">
      <c r="A116" s="153" t="s">
        <v>347</v>
      </c>
      <c r="B116" s="172" t="s">
        <v>205</v>
      </c>
      <c r="C116" s="154">
        <f t="shared" ref="C116:E116" si="13">C118</f>
        <v>600000</v>
      </c>
      <c r="D116" s="154">
        <f t="shared" si="13"/>
        <v>0</v>
      </c>
      <c r="E116" s="154">
        <f t="shared" si="13"/>
        <v>0</v>
      </c>
    </row>
    <row r="117" spans="1:5" s="155" customFormat="1" ht="21.6" hidden="1" customHeight="1" x14ac:dyDescent="0.2">
      <c r="A117" s="153"/>
      <c r="B117" s="172"/>
      <c r="C117" s="154">
        <v>0</v>
      </c>
      <c r="D117" s="154">
        <v>0</v>
      </c>
      <c r="E117" s="154">
        <v>0</v>
      </c>
    </row>
    <row r="118" spans="1:5" s="155" customFormat="1" ht="33.6" customHeight="1" x14ac:dyDescent="0.2">
      <c r="A118" s="156" t="s">
        <v>349</v>
      </c>
      <c r="B118" s="157" t="s">
        <v>339</v>
      </c>
      <c r="C118" s="167">
        <f t="shared" ref="C118:E119" si="14">C119</f>
        <v>600000</v>
      </c>
      <c r="D118" s="167">
        <f t="shared" si="14"/>
        <v>0</v>
      </c>
      <c r="E118" s="167">
        <f t="shared" si="14"/>
        <v>0</v>
      </c>
    </row>
    <row r="119" spans="1:5" s="155" customFormat="1" ht="33.6" customHeight="1" x14ac:dyDescent="0.2">
      <c r="A119" s="156" t="s">
        <v>348</v>
      </c>
      <c r="B119" s="157" t="s">
        <v>339</v>
      </c>
      <c r="C119" s="167">
        <f t="shared" si="14"/>
        <v>600000</v>
      </c>
      <c r="D119" s="167">
        <f t="shared" si="14"/>
        <v>0</v>
      </c>
      <c r="E119" s="167">
        <f t="shared" si="14"/>
        <v>0</v>
      </c>
    </row>
    <row r="120" spans="1:5" s="155" customFormat="1" ht="41.45" customHeight="1" x14ac:dyDescent="0.2">
      <c r="A120" s="156" t="s">
        <v>346</v>
      </c>
      <c r="B120" s="157" t="s">
        <v>340</v>
      </c>
      <c r="C120" s="131">
        <v>600000</v>
      </c>
      <c r="D120" s="131">
        <v>0</v>
      </c>
      <c r="E120" s="131">
        <v>0</v>
      </c>
    </row>
    <row r="121" spans="1:5" s="155" customFormat="1" ht="63.6" customHeight="1" x14ac:dyDescent="0.2">
      <c r="A121" s="147" t="s">
        <v>201</v>
      </c>
      <c r="B121" s="158" t="s">
        <v>199</v>
      </c>
      <c r="C121" s="159">
        <f>C127+C128+C129</f>
        <v>88430.340000000011</v>
      </c>
      <c r="D121" s="159">
        <f>D127+D128+D129</f>
        <v>0</v>
      </c>
      <c r="E121" s="159">
        <f>E127+E128+E129</f>
        <v>0</v>
      </c>
    </row>
    <row r="122" spans="1:5" ht="47.25" hidden="1" x14ac:dyDescent="0.2">
      <c r="A122" s="160" t="s">
        <v>304</v>
      </c>
      <c r="B122" s="150" t="s">
        <v>305</v>
      </c>
      <c r="C122" s="131" t="e">
        <f>#REF!+#REF!</f>
        <v>#REF!</v>
      </c>
      <c r="D122" s="131" t="e">
        <f>#REF!+#REF!</f>
        <v>#REF!</v>
      </c>
      <c r="E122" s="131" t="e">
        <f>#REF!+#REF!</f>
        <v>#REF!</v>
      </c>
    </row>
    <row r="123" spans="1:5" ht="88.15" customHeight="1" x14ac:dyDescent="0.2">
      <c r="A123" s="56" t="s">
        <v>350</v>
      </c>
      <c r="B123" s="54" t="s">
        <v>394</v>
      </c>
      <c r="C123" s="131">
        <f>C124</f>
        <v>88430.260000000009</v>
      </c>
      <c r="D123" s="131">
        <f t="shared" ref="D123:E124" si="15">D124</f>
        <v>0</v>
      </c>
      <c r="E123" s="131">
        <f t="shared" si="15"/>
        <v>0</v>
      </c>
    </row>
    <row r="124" spans="1:5" ht="87" customHeight="1" x14ac:dyDescent="0.2">
      <c r="A124" s="56" t="s">
        <v>351</v>
      </c>
      <c r="B124" s="54" t="s">
        <v>395</v>
      </c>
      <c r="C124" s="131">
        <f>C125</f>
        <v>88430.260000000009</v>
      </c>
      <c r="D124" s="131">
        <f t="shared" si="15"/>
        <v>0</v>
      </c>
      <c r="E124" s="131">
        <f t="shared" si="15"/>
        <v>0</v>
      </c>
    </row>
    <row r="125" spans="1:5" ht="31.5" x14ac:dyDescent="0.2">
      <c r="A125" s="56" t="s">
        <v>352</v>
      </c>
      <c r="B125" s="54" t="s">
        <v>396</v>
      </c>
      <c r="C125" s="131">
        <f>C126</f>
        <v>88430.260000000009</v>
      </c>
      <c r="D125" s="131">
        <f t="shared" ref="D125:E125" si="16">D126</f>
        <v>0</v>
      </c>
      <c r="E125" s="131">
        <f t="shared" si="16"/>
        <v>0</v>
      </c>
    </row>
    <row r="126" spans="1:5" ht="47.25" x14ac:dyDescent="0.2">
      <c r="A126" s="56" t="s">
        <v>353</v>
      </c>
      <c r="B126" s="54" t="s">
        <v>397</v>
      </c>
      <c r="C126" s="131">
        <f>C127+C128</f>
        <v>88430.260000000009</v>
      </c>
      <c r="D126" s="131">
        <f t="shared" ref="D126:E126" si="17">D127+D128</f>
        <v>0</v>
      </c>
      <c r="E126" s="131">
        <f t="shared" si="17"/>
        <v>0</v>
      </c>
    </row>
    <row r="127" spans="1:5" ht="47.25" x14ac:dyDescent="0.2">
      <c r="A127" s="160" t="s">
        <v>338</v>
      </c>
      <c r="B127" s="150" t="s">
        <v>401</v>
      </c>
      <c r="C127" s="131">
        <v>33017.870000000003</v>
      </c>
      <c r="D127" s="131">
        <v>0</v>
      </c>
      <c r="E127" s="131">
        <v>0</v>
      </c>
    </row>
    <row r="128" spans="1:5" ht="47.25" x14ac:dyDescent="0.2">
      <c r="A128" s="160" t="s">
        <v>341</v>
      </c>
      <c r="B128" s="150" t="s">
        <v>400</v>
      </c>
      <c r="C128" s="131">
        <v>55412.39</v>
      </c>
      <c r="D128" s="131">
        <v>0</v>
      </c>
      <c r="E128" s="131">
        <v>0</v>
      </c>
    </row>
    <row r="129" spans="1:5" ht="72.599999999999994" hidden="1" customHeight="1" x14ac:dyDescent="0.2">
      <c r="A129" s="161" t="s">
        <v>202</v>
      </c>
      <c r="B129" s="150" t="s">
        <v>96</v>
      </c>
      <c r="C129" s="131">
        <v>0.08</v>
      </c>
      <c r="D129" s="131">
        <v>0</v>
      </c>
      <c r="E129" s="131">
        <v>0</v>
      </c>
    </row>
    <row r="130" spans="1:5" s="155" customFormat="1" ht="47.25" x14ac:dyDescent="0.2">
      <c r="A130" s="147" t="s">
        <v>203</v>
      </c>
      <c r="B130" s="158" t="s">
        <v>200</v>
      </c>
      <c r="C130" s="159">
        <f>C134</f>
        <v>-1202485.45</v>
      </c>
      <c r="D130" s="159">
        <f>D134</f>
        <v>0</v>
      </c>
      <c r="E130" s="159">
        <f>E134</f>
        <v>0</v>
      </c>
    </row>
    <row r="131" spans="1:5" ht="47.45" hidden="1" customHeight="1" x14ac:dyDescent="0.2">
      <c r="A131" s="162" t="s">
        <v>316</v>
      </c>
      <c r="B131" s="138" t="s">
        <v>317</v>
      </c>
      <c r="C131" s="131" t="e">
        <f>#REF!+#REF!</f>
        <v>#REF!</v>
      </c>
      <c r="D131" s="131" t="e">
        <f>#REF!+#REF!</f>
        <v>#REF!</v>
      </c>
      <c r="E131" s="163"/>
    </row>
    <row r="132" spans="1:5" ht="47.25" hidden="1" x14ac:dyDescent="0.2">
      <c r="A132" s="162" t="s">
        <v>238</v>
      </c>
      <c r="B132" s="138" t="s">
        <v>239</v>
      </c>
      <c r="C132" s="131" t="e">
        <f>#REF!+#REF!</f>
        <v>#REF!</v>
      </c>
      <c r="D132" s="131" t="e">
        <f>#REF!+#REF!</f>
        <v>#REF!</v>
      </c>
      <c r="E132" s="163"/>
    </row>
    <row r="133" spans="1:5" ht="47.25" x14ac:dyDescent="0.2">
      <c r="A133" s="57" t="s">
        <v>354</v>
      </c>
      <c r="B133" s="21" t="s">
        <v>398</v>
      </c>
      <c r="C133" s="131">
        <f>C134</f>
        <v>-1202485.45</v>
      </c>
      <c r="D133" s="131">
        <f t="shared" ref="D133:E133" si="18">D134</f>
        <v>0</v>
      </c>
      <c r="E133" s="131">
        <f t="shared" si="18"/>
        <v>0</v>
      </c>
    </row>
    <row r="134" spans="1:5" ht="47.25" x14ac:dyDescent="0.2">
      <c r="A134" s="162" t="s">
        <v>204</v>
      </c>
      <c r="B134" s="138" t="s">
        <v>399</v>
      </c>
      <c r="C134" s="131">
        <v>-1202485.45</v>
      </c>
      <c r="D134" s="131">
        <v>0</v>
      </c>
      <c r="E134" s="131">
        <v>0</v>
      </c>
    </row>
    <row r="135" spans="1:5" ht="18.75" x14ac:dyDescent="0.25">
      <c r="C135" s="164"/>
      <c r="D135" s="164"/>
    </row>
    <row r="136" spans="1:5" ht="18.75" x14ac:dyDescent="0.25">
      <c r="C136" s="164"/>
      <c r="D136" s="164"/>
    </row>
    <row r="137" spans="1:5" ht="18.75" x14ac:dyDescent="0.25">
      <c r="C137" s="164"/>
      <c r="D137" s="164"/>
    </row>
    <row r="138" spans="1:5" ht="18.75" x14ac:dyDescent="0.25">
      <c r="C138" s="164"/>
      <c r="D138" s="164"/>
    </row>
    <row r="139" spans="1:5" ht="18.75" x14ac:dyDescent="0.25">
      <c r="C139" s="164"/>
      <c r="D139" s="164"/>
    </row>
    <row r="140" spans="1:5" ht="18.75" x14ac:dyDescent="0.25">
      <c r="C140" s="164"/>
      <c r="D140" s="164"/>
    </row>
    <row r="141" spans="1:5" ht="18.75" x14ac:dyDescent="0.25">
      <c r="C141" s="164"/>
      <c r="D141" s="164"/>
    </row>
    <row r="142" spans="1:5" ht="18.75" x14ac:dyDescent="0.25">
      <c r="C142" s="164"/>
      <c r="D142" s="164"/>
    </row>
    <row r="143" spans="1:5" ht="18.75" x14ac:dyDescent="0.25">
      <c r="C143" s="164"/>
      <c r="D143" s="164"/>
    </row>
    <row r="144" spans="1:5" ht="18.75" x14ac:dyDescent="0.25">
      <c r="C144" s="164"/>
      <c r="D144" s="164"/>
    </row>
    <row r="145" spans="3:4" ht="18.75" x14ac:dyDescent="0.25">
      <c r="C145" s="164"/>
      <c r="D145" s="164"/>
    </row>
  </sheetData>
  <mergeCells count="9">
    <mergeCell ref="C2:E2"/>
    <mergeCell ref="C1:E1"/>
    <mergeCell ref="A3:E3"/>
    <mergeCell ref="A4:E4"/>
    <mergeCell ref="A6:A7"/>
    <mergeCell ref="B6:B7"/>
    <mergeCell ref="C6:C7"/>
    <mergeCell ref="D6:D7"/>
    <mergeCell ref="E6:E7"/>
  </mergeCells>
  <printOptions horizontalCentered="1"/>
  <pageMargins left="0.19685039370078741" right="0" top="0.15748031496062992" bottom="0.23622047244094491" header="0.15748031496062992" footer="0.15748031496062992"/>
  <pageSetup paperSize="9" scale="55" fitToHeight="5" orientation="portrait" r:id="rId1"/>
  <headerFooter alignWithMargins="0"/>
  <rowBreaks count="3" manualBreakCount="3">
    <brk id="59" max="4" man="1"/>
    <brk id="75" max="4" man="1"/>
    <brk id="11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view="pageBreakPreview" zoomScale="70" zoomScaleNormal="80" zoomScaleSheetLayoutView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141" sqref="D141"/>
    </sheetView>
  </sheetViews>
  <sheetFormatPr defaultColWidth="9.28515625" defaultRowHeight="15.75" x14ac:dyDescent="0.25"/>
  <cols>
    <col min="1" max="1" width="32.7109375" style="8" customWidth="1"/>
    <col min="2" max="2" width="65.42578125" style="4" customWidth="1"/>
    <col min="3" max="3" width="19.7109375" style="4" customWidth="1"/>
    <col min="4" max="4" width="20.5703125" style="12" customWidth="1"/>
    <col min="5" max="5" width="20" style="12" customWidth="1"/>
    <col min="6" max="6" width="17.28515625" style="4" customWidth="1"/>
    <col min="7" max="7" width="19.140625" style="12" customWidth="1"/>
    <col min="8" max="8" width="19.5703125" style="12" customWidth="1"/>
    <col min="9" max="9" width="16.28515625" style="4" customWidth="1"/>
    <col min="10" max="10" width="17.140625" style="4" customWidth="1"/>
    <col min="11" max="11" width="18.7109375" style="4" customWidth="1"/>
    <col min="12" max="12" width="24.28515625" style="4" customWidth="1"/>
    <col min="13" max="16384" width="9.28515625" style="4"/>
  </cols>
  <sheetData>
    <row r="1" spans="1:18" x14ac:dyDescent="0.25">
      <c r="E1" s="72" t="s">
        <v>45</v>
      </c>
      <c r="G1" s="29"/>
    </row>
    <row r="2" spans="1:18" x14ac:dyDescent="0.25">
      <c r="E2" s="72" t="s">
        <v>46</v>
      </c>
      <c r="G2" s="29"/>
      <c r="H2" s="14"/>
    </row>
    <row r="3" spans="1:18" ht="20.65" customHeight="1" x14ac:dyDescent="0.25">
      <c r="D3" s="13"/>
      <c r="G3" s="13"/>
    </row>
    <row r="4" spans="1:18" s="3" customFormat="1" ht="21.6" customHeight="1" x14ac:dyDescent="0.2">
      <c r="A4" s="197" t="s">
        <v>255</v>
      </c>
      <c r="B4" s="197"/>
      <c r="C4" s="197"/>
      <c r="D4" s="197"/>
      <c r="E4" s="197"/>
      <c r="F4" s="76"/>
      <c r="G4" s="76"/>
      <c r="H4" s="76"/>
      <c r="I4" s="76"/>
      <c r="J4" s="76"/>
      <c r="K4" s="76"/>
      <c r="L4" s="5"/>
      <c r="M4" s="5"/>
      <c r="N4" s="5"/>
      <c r="O4" s="5"/>
      <c r="P4" s="5"/>
      <c r="Q4" s="5"/>
      <c r="R4" s="5"/>
    </row>
    <row r="5" spans="1:18" s="3" customFormat="1" ht="19.149999999999999" customHeight="1" x14ac:dyDescent="0.2">
      <c r="A5" s="198" t="s">
        <v>271</v>
      </c>
      <c r="B5" s="198"/>
      <c r="C5" s="198"/>
      <c r="D5" s="198"/>
      <c r="E5" s="198"/>
      <c r="F5" s="76">
        <v>1000</v>
      </c>
      <c r="G5" s="76"/>
      <c r="H5" s="76"/>
      <c r="I5" s="76"/>
      <c r="J5" s="76"/>
      <c r="K5" s="76"/>
      <c r="L5" s="5"/>
      <c r="M5" s="5"/>
      <c r="N5" s="5"/>
      <c r="O5" s="5"/>
      <c r="P5" s="5"/>
      <c r="Q5" s="5"/>
      <c r="R5" s="5"/>
    </row>
    <row r="6" spans="1:18" ht="16.5" customHeight="1" x14ac:dyDescent="0.25">
      <c r="E6" s="63" t="s">
        <v>308</v>
      </c>
      <c r="K6" s="63" t="s">
        <v>190</v>
      </c>
    </row>
    <row r="7" spans="1:18" s="3" customFormat="1" ht="16.5" customHeight="1" x14ac:dyDescent="0.2">
      <c r="A7" s="199" t="s">
        <v>214</v>
      </c>
      <c r="B7" s="199" t="s">
        <v>215</v>
      </c>
      <c r="C7" s="196" t="s">
        <v>241</v>
      </c>
      <c r="D7" s="196"/>
      <c r="E7" s="196"/>
      <c r="F7" s="196" t="s">
        <v>252</v>
      </c>
      <c r="G7" s="196"/>
      <c r="H7" s="196"/>
      <c r="I7" s="196" t="s">
        <v>270</v>
      </c>
      <c r="J7" s="196"/>
      <c r="K7" s="196"/>
    </row>
    <row r="8" spans="1:18" s="71" customFormat="1" ht="111" customHeight="1" x14ac:dyDescent="0.2">
      <c r="A8" s="199"/>
      <c r="B8" s="199"/>
      <c r="C8" s="74" t="s">
        <v>313</v>
      </c>
      <c r="D8" s="75" t="s">
        <v>212</v>
      </c>
      <c r="E8" s="74" t="s">
        <v>278</v>
      </c>
      <c r="F8" s="74" t="s">
        <v>268</v>
      </c>
      <c r="G8" s="75" t="s">
        <v>212</v>
      </c>
      <c r="H8" s="74" t="s">
        <v>279</v>
      </c>
      <c r="I8" s="74" t="s">
        <v>269</v>
      </c>
      <c r="J8" s="75" t="s">
        <v>212</v>
      </c>
      <c r="K8" s="74" t="s">
        <v>280</v>
      </c>
    </row>
    <row r="9" spans="1:18" s="3" customFormat="1" ht="18.75" x14ac:dyDescent="0.2">
      <c r="A9" s="38" t="s">
        <v>90</v>
      </c>
      <c r="B9" s="28" t="s">
        <v>91</v>
      </c>
      <c r="C9" s="78">
        <f t="shared" ref="C9:E9" si="0">C10+C52</f>
        <v>3284282.8215400004</v>
      </c>
      <c r="D9" s="78">
        <f>D10+D52</f>
        <v>3813414.82</v>
      </c>
      <c r="E9" s="78">
        <f t="shared" si="0"/>
        <v>7097697.6415400002</v>
      </c>
      <c r="F9" s="95">
        <f>F10+F52</f>
        <v>2971139874.5</v>
      </c>
      <c r="G9" s="95">
        <f>G10+G52</f>
        <v>-56501.900000000009</v>
      </c>
      <c r="H9" s="95">
        <f>H10+H52</f>
        <v>2971083372.5999999</v>
      </c>
      <c r="I9" s="95">
        <f t="shared" ref="I9:K9" si="1">I10+I52</f>
        <v>3104532129.3999996</v>
      </c>
      <c r="J9" s="95">
        <f t="shared" si="1"/>
        <v>76291.590000000011</v>
      </c>
      <c r="K9" s="95">
        <f t="shared" si="1"/>
        <v>3104608420.9899998</v>
      </c>
      <c r="L9" s="73"/>
    </row>
    <row r="10" spans="1:18" s="3" customFormat="1" ht="18" customHeight="1" x14ac:dyDescent="0.2">
      <c r="A10" s="62" t="s">
        <v>39</v>
      </c>
      <c r="B10" s="10" t="s">
        <v>0</v>
      </c>
      <c r="C10" s="79">
        <f>C25+C11</f>
        <v>1253446.0977999999</v>
      </c>
      <c r="D10" s="79">
        <f>D25+D11</f>
        <v>43431.8</v>
      </c>
      <c r="E10" s="79">
        <f>E25+E11</f>
        <v>1296877.8978000002</v>
      </c>
      <c r="F10" s="96">
        <f t="shared" ref="F10:K10" si="2">F25+F11</f>
        <v>1021050200</v>
      </c>
      <c r="G10" s="96">
        <f t="shared" si="2"/>
        <v>0</v>
      </c>
      <c r="H10" s="96">
        <f t="shared" si="2"/>
        <v>1021050200</v>
      </c>
      <c r="I10" s="96">
        <f t="shared" si="2"/>
        <v>1039594700</v>
      </c>
      <c r="J10" s="96">
        <f t="shared" si="2"/>
        <v>0</v>
      </c>
      <c r="K10" s="96">
        <f t="shared" si="2"/>
        <v>1039594700</v>
      </c>
      <c r="L10" s="73"/>
    </row>
    <row r="11" spans="1:18" s="3" customFormat="1" ht="18.75" x14ac:dyDescent="0.2">
      <c r="A11" s="39"/>
      <c r="B11" s="6" t="s">
        <v>1</v>
      </c>
      <c r="C11" s="79">
        <f>C12+C13+C14+C18+C21+C24</f>
        <v>1121621.3999999999</v>
      </c>
      <c r="D11" s="79">
        <f>D12+D13+D14+D18+D21+D24</f>
        <v>43431.8</v>
      </c>
      <c r="E11" s="79">
        <f t="shared" ref="E11:K11" si="3">E12+E13+E14+E18+E21+E24</f>
        <v>1165053.2000000002</v>
      </c>
      <c r="F11" s="96">
        <f t="shared" si="3"/>
        <v>886806300</v>
      </c>
      <c r="G11" s="96">
        <f t="shared" si="3"/>
        <v>0</v>
      </c>
      <c r="H11" s="96">
        <f t="shared" si="3"/>
        <v>886806300</v>
      </c>
      <c r="I11" s="96">
        <f t="shared" si="3"/>
        <v>907191300</v>
      </c>
      <c r="J11" s="96">
        <f t="shared" si="3"/>
        <v>0</v>
      </c>
      <c r="K11" s="96">
        <f t="shared" si="3"/>
        <v>907191300</v>
      </c>
    </row>
    <row r="12" spans="1:18" s="3" customFormat="1" ht="18.75" x14ac:dyDescent="0.2">
      <c r="A12" s="36" t="s">
        <v>18</v>
      </c>
      <c r="B12" s="1" t="s">
        <v>2</v>
      </c>
      <c r="C12" s="80">
        <v>817067.5</v>
      </c>
      <c r="D12" s="82">
        <v>43431.8</v>
      </c>
      <c r="E12" s="80">
        <f>C12+D12</f>
        <v>860499.3</v>
      </c>
      <c r="F12" s="92">
        <v>797000000</v>
      </c>
      <c r="G12" s="92"/>
      <c r="H12" s="92">
        <f>F12+G12</f>
        <v>797000000</v>
      </c>
      <c r="I12" s="92">
        <v>832900000</v>
      </c>
      <c r="J12" s="92"/>
      <c r="K12" s="92">
        <f>I12+J12</f>
        <v>832900000</v>
      </c>
    </row>
    <row r="13" spans="1:18" s="3" customFormat="1" ht="31.5" x14ac:dyDescent="0.2">
      <c r="A13" s="36" t="s">
        <v>19</v>
      </c>
      <c r="B13" s="1" t="s">
        <v>15</v>
      </c>
      <c r="C13" s="80">
        <v>26847.9</v>
      </c>
      <c r="D13" s="80"/>
      <c r="E13" s="80">
        <f>C13+D13</f>
        <v>26847.9</v>
      </c>
      <c r="F13" s="92">
        <v>27500300</v>
      </c>
      <c r="G13" s="92"/>
      <c r="H13" s="92">
        <f>F13+G13</f>
        <v>27500300</v>
      </c>
      <c r="I13" s="92">
        <v>29569100</v>
      </c>
      <c r="J13" s="92"/>
      <c r="K13" s="92">
        <f>I13+J13</f>
        <v>29569100</v>
      </c>
    </row>
    <row r="14" spans="1:18" s="3" customFormat="1" ht="18.75" x14ac:dyDescent="0.2">
      <c r="A14" s="36" t="s">
        <v>20</v>
      </c>
      <c r="B14" s="1" t="s">
        <v>16</v>
      </c>
      <c r="C14" s="80">
        <f>C15+C16+C17</f>
        <v>43163</v>
      </c>
      <c r="D14" s="80">
        <f>D15+D16+D17</f>
        <v>0</v>
      </c>
      <c r="E14" s="80">
        <f>E15+E16+E17</f>
        <v>43163</v>
      </c>
      <c r="F14" s="92">
        <f t="shared" ref="F14:K14" si="4">F15+F16+F17</f>
        <v>36731000</v>
      </c>
      <c r="G14" s="92">
        <f t="shared" si="4"/>
        <v>0</v>
      </c>
      <c r="H14" s="92">
        <f t="shared" si="4"/>
        <v>36731000</v>
      </c>
      <c r="I14" s="92">
        <f t="shared" si="4"/>
        <v>19147200</v>
      </c>
      <c r="J14" s="92">
        <f t="shared" si="4"/>
        <v>0</v>
      </c>
      <c r="K14" s="92">
        <f t="shared" si="4"/>
        <v>19147200</v>
      </c>
    </row>
    <row r="15" spans="1:18" ht="18.75" x14ac:dyDescent="0.2">
      <c r="A15" s="36" t="s">
        <v>21</v>
      </c>
      <c r="B15" s="1" t="s">
        <v>99</v>
      </c>
      <c r="C15" s="80">
        <v>15853</v>
      </c>
      <c r="D15" s="80"/>
      <c r="E15" s="80">
        <f>C15+D15</f>
        <v>15853</v>
      </c>
      <c r="F15" s="92">
        <v>20000000</v>
      </c>
      <c r="G15" s="92"/>
      <c r="H15" s="92">
        <f>F15+G15</f>
        <v>20000000</v>
      </c>
      <c r="I15" s="92">
        <v>2000000</v>
      </c>
      <c r="J15" s="92"/>
      <c r="K15" s="92">
        <f>I15+J15</f>
        <v>2000000</v>
      </c>
    </row>
    <row r="16" spans="1:18" ht="18.75" x14ac:dyDescent="0.2">
      <c r="A16" s="36" t="s">
        <v>25</v>
      </c>
      <c r="B16" s="1" t="s">
        <v>100</v>
      </c>
      <c r="C16" s="80">
        <v>15170</v>
      </c>
      <c r="D16" s="80"/>
      <c r="E16" s="80">
        <f>C16+D16</f>
        <v>15170</v>
      </c>
      <c r="F16" s="92">
        <v>8231000</v>
      </c>
      <c r="G16" s="92"/>
      <c r="H16" s="92">
        <f>F16+G16</f>
        <v>8231000</v>
      </c>
      <c r="I16" s="92">
        <v>8447200</v>
      </c>
      <c r="J16" s="92"/>
      <c r="K16" s="92">
        <f>I16+J16</f>
        <v>8447200</v>
      </c>
    </row>
    <row r="17" spans="1:11" ht="31.5" x14ac:dyDescent="0.2">
      <c r="A17" s="36" t="s">
        <v>22</v>
      </c>
      <c r="B17" s="1" t="s">
        <v>101</v>
      </c>
      <c r="C17" s="80">
        <v>12140</v>
      </c>
      <c r="D17" s="80"/>
      <c r="E17" s="80">
        <f>C17+D17</f>
        <v>12140</v>
      </c>
      <c r="F17" s="92">
        <v>8500000</v>
      </c>
      <c r="G17" s="92"/>
      <c r="H17" s="92">
        <f>F17+G17</f>
        <v>8500000</v>
      </c>
      <c r="I17" s="92">
        <v>8700000</v>
      </c>
      <c r="J17" s="92"/>
      <c r="K17" s="92">
        <f>I17+J17</f>
        <v>8700000</v>
      </c>
    </row>
    <row r="18" spans="1:11" ht="18.75" x14ac:dyDescent="0.2">
      <c r="A18" s="36" t="s">
        <v>275</v>
      </c>
      <c r="B18" s="1" t="s">
        <v>274</v>
      </c>
      <c r="C18" s="80">
        <f>C19+C20</f>
        <v>209035</v>
      </c>
      <c r="D18" s="80">
        <f t="shared" ref="D18:E18" si="5">D19+D20</f>
        <v>0</v>
      </c>
      <c r="E18" s="80">
        <f t="shared" si="5"/>
        <v>209035</v>
      </c>
      <c r="F18" s="92"/>
      <c r="G18" s="92"/>
      <c r="H18" s="92"/>
      <c r="I18" s="92"/>
      <c r="J18" s="92"/>
      <c r="K18" s="92"/>
    </row>
    <row r="19" spans="1:11" ht="18.75" x14ac:dyDescent="0.2">
      <c r="A19" s="36" t="s">
        <v>276</v>
      </c>
      <c r="B19" s="1" t="s">
        <v>272</v>
      </c>
      <c r="C19" s="80">
        <v>28035</v>
      </c>
      <c r="D19" s="80"/>
      <c r="E19" s="80">
        <f>C19+D19</f>
        <v>28035</v>
      </c>
      <c r="F19" s="92"/>
      <c r="G19" s="92"/>
      <c r="H19" s="92"/>
      <c r="I19" s="92"/>
      <c r="J19" s="92"/>
      <c r="K19" s="92"/>
    </row>
    <row r="20" spans="1:11" ht="18.75" x14ac:dyDescent="0.2">
      <c r="A20" s="36" t="s">
        <v>277</v>
      </c>
      <c r="B20" s="1" t="s">
        <v>273</v>
      </c>
      <c r="C20" s="80">
        <v>181000</v>
      </c>
      <c r="D20" s="80"/>
      <c r="E20" s="80">
        <f>C20+D20</f>
        <v>181000</v>
      </c>
      <c r="F20" s="92"/>
      <c r="G20" s="92"/>
      <c r="H20" s="92"/>
      <c r="I20" s="92"/>
      <c r="J20" s="92"/>
      <c r="K20" s="92"/>
    </row>
    <row r="21" spans="1:11" ht="18.75" x14ac:dyDescent="0.2">
      <c r="A21" s="36" t="s">
        <v>23</v>
      </c>
      <c r="B21" s="1" t="s">
        <v>8</v>
      </c>
      <c r="C21" s="80">
        <f>C22+C23</f>
        <v>25508</v>
      </c>
      <c r="D21" s="80">
        <f>D22+D23</f>
        <v>0</v>
      </c>
      <c r="E21" s="80">
        <f>E22+E23</f>
        <v>25508</v>
      </c>
      <c r="F21" s="92">
        <f t="shared" ref="F21:K21" si="6">F22+F23</f>
        <v>25575000</v>
      </c>
      <c r="G21" s="92">
        <f t="shared" si="6"/>
        <v>0</v>
      </c>
      <c r="H21" s="92">
        <f t="shared" si="6"/>
        <v>25575000</v>
      </c>
      <c r="I21" s="92">
        <f t="shared" si="6"/>
        <v>25575000</v>
      </c>
      <c r="J21" s="92">
        <f t="shared" si="6"/>
        <v>0</v>
      </c>
      <c r="K21" s="92">
        <f t="shared" si="6"/>
        <v>25575000</v>
      </c>
    </row>
    <row r="22" spans="1:11" ht="51" customHeight="1" x14ac:dyDescent="0.2">
      <c r="A22" s="32" t="s">
        <v>112</v>
      </c>
      <c r="B22" s="30" t="s">
        <v>110</v>
      </c>
      <c r="C22" s="80">
        <v>25328</v>
      </c>
      <c r="D22" s="80"/>
      <c r="E22" s="80">
        <f>C22+D22</f>
        <v>25328</v>
      </c>
      <c r="F22" s="92">
        <v>25500000</v>
      </c>
      <c r="G22" s="92"/>
      <c r="H22" s="92">
        <f>F22+G22</f>
        <v>25500000</v>
      </c>
      <c r="I22" s="92">
        <v>25500000</v>
      </c>
      <c r="J22" s="92"/>
      <c r="K22" s="92">
        <f>I22+J22</f>
        <v>25500000</v>
      </c>
    </row>
    <row r="23" spans="1:11" ht="31.5" x14ac:dyDescent="0.2">
      <c r="A23" s="33" t="s">
        <v>113</v>
      </c>
      <c r="B23" s="31" t="s">
        <v>98</v>
      </c>
      <c r="C23" s="80">
        <v>180</v>
      </c>
      <c r="D23" s="80"/>
      <c r="E23" s="80">
        <f>C23+D23</f>
        <v>180</v>
      </c>
      <c r="F23" s="92">
        <v>75000</v>
      </c>
      <c r="G23" s="92"/>
      <c r="H23" s="92">
        <f>F23+G23</f>
        <v>75000</v>
      </c>
      <c r="I23" s="92">
        <v>75000</v>
      </c>
      <c r="J23" s="92"/>
      <c r="K23" s="92">
        <f>I23+J23</f>
        <v>75000</v>
      </c>
    </row>
    <row r="24" spans="1:11" ht="31.5" hidden="1" x14ac:dyDescent="0.2">
      <c r="A24" s="36" t="s">
        <v>24</v>
      </c>
      <c r="B24" s="1" t="s">
        <v>17</v>
      </c>
      <c r="C24" s="80">
        <v>0</v>
      </c>
      <c r="D24" s="80">
        <v>0</v>
      </c>
      <c r="E24" s="80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8.75" x14ac:dyDescent="0.2">
      <c r="A25" s="39"/>
      <c r="B25" s="6" t="s">
        <v>3</v>
      </c>
      <c r="C25" s="79">
        <f>C26+C42+C43+C44+C50+C51</f>
        <v>131824.69780000002</v>
      </c>
      <c r="D25" s="79">
        <f>D26+D42+D43+D44+D50+D51</f>
        <v>0</v>
      </c>
      <c r="E25" s="79">
        <f t="shared" ref="E25" si="7">E26+E42+E43+E44+E50+E51</f>
        <v>131824.69780000002</v>
      </c>
      <c r="F25" s="96">
        <f>F26+F42+F43+F44+F50+F51</f>
        <v>134243900</v>
      </c>
      <c r="G25" s="96">
        <f t="shared" ref="G25:H25" si="8">G26+G42+G43+G44+G50+G51</f>
        <v>0</v>
      </c>
      <c r="H25" s="96">
        <f t="shared" si="8"/>
        <v>134243900</v>
      </c>
      <c r="I25" s="96">
        <f>I26+I42+I43+I44+I50+I51</f>
        <v>132403400</v>
      </c>
      <c r="J25" s="96">
        <f t="shared" ref="J25:K25" si="9">J26+J42+J43+J44+J50+J51</f>
        <v>0</v>
      </c>
      <c r="K25" s="96">
        <f t="shared" si="9"/>
        <v>132403400</v>
      </c>
    </row>
    <row r="26" spans="1:11" ht="31.5" x14ac:dyDescent="0.2">
      <c r="A26" s="36" t="s">
        <v>26</v>
      </c>
      <c r="B26" s="1" t="s">
        <v>5</v>
      </c>
      <c r="C26" s="80">
        <f>C27+C28+C29+C34+C37+C38</f>
        <v>62277.616000000002</v>
      </c>
      <c r="D26" s="80">
        <f>D27+D28+D29+D34+D37+D38</f>
        <v>0</v>
      </c>
      <c r="E26" s="80">
        <f>E27+E28+E29+E34+E37+E38</f>
        <v>62277.616000000002</v>
      </c>
      <c r="F26" s="92">
        <f t="shared" ref="F26:K26" si="10">F27+F28+F29+F34+F37+F38</f>
        <v>65941300</v>
      </c>
      <c r="G26" s="92">
        <f t="shared" si="10"/>
        <v>0</v>
      </c>
      <c r="H26" s="92">
        <f t="shared" si="10"/>
        <v>65941300</v>
      </c>
      <c r="I26" s="92">
        <f t="shared" si="10"/>
        <v>64100800</v>
      </c>
      <c r="J26" s="92">
        <f t="shared" si="10"/>
        <v>0</v>
      </c>
      <c r="K26" s="92">
        <f t="shared" si="10"/>
        <v>64100800</v>
      </c>
    </row>
    <row r="27" spans="1:11" ht="63" x14ac:dyDescent="0.2">
      <c r="A27" s="36" t="s">
        <v>40</v>
      </c>
      <c r="B27" s="1" t="s">
        <v>41</v>
      </c>
      <c r="C27" s="80">
        <v>244.4</v>
      </c>
      <c r="D27" s="80"/>
      <c r="E27" s="80">
        <f>C27+D27</f>
        <v>244.4</v>
      </c>
      <c r="F27" s="92">
        <v>162800</v>
      </c>
      <c r="G27" s="92"/>
      <c r="H27" s="92">
        <f>F27+G27</f>
        <v>162800</v>
      </c>
      <c r="I27" s="92">
        <v>172500</v>
      </c>
      <c r="J27" s="92"/>
      <c r="K27" s="92">
        <f>I27+J27</f>
        <v>172500</v>
      </c>
    </row>
    <row r="28" spans="1:11" ht="47.25" hidden="1" x14ac:dyDescent="0.2">
      <c r="A28" s="36" t="s">
        <v>53</v>
      </c>
      <c r="B28" s="1" t="s">
        <v>54</v>
      </c>
      <c r="C28" s="80">
        <v>0</v>
      </c>
      <c r="D28" s="80"/>
      <c r="E28" s="80">
        <f>C28+D28</f>
        <v>0</v>
      </c>
      <c r="F28" s="92"/>
      <c r="G28" s="92"/>
      <c r="H28" s="92">
        <f>F28+G28</f>
        <v>0</v>
      </c>
      <c r="I28" s="92"/>
      <c r="J28" s="92"/>
      <c r="K28" s="92">
        <f>I28+J28</f>
        <v>0</v>
      </c>
    </row>
    <row r="29" spans="1:11" ht="93.6" customHeight="1" x14ac:dyDescent="0.2">
      <c r="A29" s="36" t="s">
        <v>114</v>
      </c>
      <c r="B29" s="1" t="s">
        <v>115</v>
      </c>
      <c r="C29" s="80">
        <f>C30+C31+C32+C33</f>
        <v>48058.2</v>
      </c>
      <c r="D29" s="80">
        <f>D30+D31+D32+D33</f>
        <v>0</v>
      </c>
      <c r="E29" s="80">
        <f>E30+E31+E32+E33</f>
        <v>48058.2</v>
      </c>
      <c r="F29" s="92">
        <f t="shared" ref="F29:K29" si="11">F30+F31+F32+F33</f>
        <v>52250000</v>
      </c>
      <c r="G29" s="92">
        <f t="shared" si="11"/>
        <v>0</v>
      </c>
      <c r="H29" s="92">
        <f t="shared" si="11"/>
        <v>52250000</v>
      </c>
      <c r="I29" s="92">
        <f t="shared" si="11"/>
        <v>52250000</v>
      </c>
      <c r="J29" s="92">
        <f t="shared" si="11"/>
        <v>0</v>
      </c>
      <c r="K29" s="92">
        <f t="shared" si="11"/>
        <v>52250000</v>
      </c>
    </row>
    <row r="30" spans="1:11" ht="39" customHeight="1" x14ac:dyDescent="0.2">
      <c r="A30" s="41" t="s">
        <v>44</v>
      </c>
      <c r="B30" s="1" t="s">
        <v>7</v>
      </c>
      <c r="C30" s="80">
        <v>26099</v>
      </c>
      <c r="D30" s="80"/>
      <c r="E30" s="80">
        <f t="shared" ref="E30:E37" si="12">C30+D30</f>
        <v>26099</v>
      </c>
      <c r="F30" s="92">
        <v>27450000</v>
      </c>
      <c r="G30" s="92"/>
      <c r="H30" s="92">
        <f t="shared" ref="H30:H37" si="13">F30+G30</f>
        <v>27450000</v>
      </c>
      <c r="I30" s="92">
        <v>27450000</v>
      </c>
      <c r="J30" s="92"/>
      <c r="K30" s="92">
        <f t="shared" ref="K30:K37" si="14">I30+J30</f>
        <v>27450000</v>
      </c>
    </row>
    <row r="31" spans="1:11" ht="31.5" x14ac:dyDescent="0.2">
      <c r="A31" s="41" t="s">
        <v>27</v>
      </c>
      <c r="B31" s="1" t="s">
        <v>9</v>
      </c>
      <c r="C31" s="80">
        <v>9699.2000000000007</v>
      </c>
      <c r="D31" s="80"/>
      <c r="E31" s="80">
        <f t="shared" si="12"/>
        <v>9699.2000000000007</v>
      </c>
      <c r="F31" s="92">
        <v>7500000</v>
      </c>
      <c r="G31" s="92"/>
      <c r="H31" s="92">
        <f t="shared" si="13"/>
        <v>7500000</v>
      </c>
      <c r="I31" s="92">
        <v>7500000</v>
      </c>
      <c r="J31" s="92"/>
      <c r="K31" s="92">
        <f t="shared" si="14"/>
        <v>7500000</v>
      </c>
    </row>
    <row r="32" spans="1:11" ht="40.15" hidden="1" customHeight="1" x14ac:dyDescent="0.2">
      <c r="A32" s="32" t="s">
        <v>28</v>
      </c>
      <c r="B32" s="1" t="s">
        <v>10</v>
      </c>
      <c r="C32" s="80">
        <v>0</v>
      </c>
      <c r="D32" s="80"/>
      <c r="E32" s="80">
        <f t="shared" si="12"/>
        <v>0</v>
      </c>
      <c r="F32" s="92">
        <v>0</v>
      </c>
      <c r="G32" s="92"/>
      <c r="H32" s="92">
        <f t="shared" si="13"/>
        <v>0</v>
      </c>
      <c r="I32" s="92">
        <v>0</v>
      </c>
      <c r="J32" s="92"/>
      <c r="K32" s="92">
        <f t="shared" si="14"/>
        <v>0</v>
      </c>
    </row>
    <row r="33" spans="1:11" ht="31.5" x14ac:dyDescent="0.2">
      <c r="A33" s="32" t="s">
        <v>37</v>
      </c>
      <c r="B33" s="1" t="s">
        <v>38</v>
      </c>
      <c r="C33" s="80">
        <v>12260</v>
      </c>
      <c r="D33" s="80"/>
      <c r="E33" s="80">
        <f>C33+D33</f>
        <v>12260</v>
      </c>
      <c r="F33" s="92">
        <v>17300000</v>
      </c>
      <c r="G33" s="92"/>
      <c r="H33" s="92">
        <f t="shared" si="13"/>
        <v>17300000</v>
      </c>
      <c r="I33" s="92">
        <v>17300000</v>
      </c>
      <c r="J33" s="92"/>
      <c r="K33" s="92">
        <f t="shared" si="14"/>
        <v>17300000</v>
      </c>
    </row>
    <row r="34" spans="1:11" ht="47.25" x14ac:dyDescent="0.2">
      <c r="A34" s="9" t="s">
        <v>48</v>
      </c>
      <c r="B34" s="11" t="s">
        <v>47</v>
      </c>
      <c r="C34" s="80">
        <f>C35+C36</f>
        <v>21.099999999999998</v>
      </c>
      <c r="D34" s="80">
        <f>D35+D36</f>
        <v>0</v>
      </c>
      <c r="E34" s="80">
        <f t="shared" si="12"/>
        <v>21.099999999999998</v>
      </c>
      <c r="F34" s="92">
        <f>F35+F36</f>
        <v>11000</v>
      </c>
      <c r="G34" s="92"/>
      <c r="H34" s="92">
        <f t="shared" si="13"/>
        <v>11000</v>
      </c>
      <c r="I34" s="92">
        <f>I35+I36</f>
        <v>11000</v>
      </c>
      <c r="J34" s="92"/>
      <c r="K34" s="92">
        <f t="shared" si="14"/>
        <v>11000</v>
      </c>
    </row>
    <row r="35" spans="1:11" ht="47.25" x14ac:dyDescent="0.2">
      <c r="A35" s="9" t="s">
        <v>50</v>
      </c>
      <c r="B35" s="11" t="s">
        <v>49</v>
      </c>
      <c r="C35" s="80">
        <v>20.9</v>
      </c>
      <c r="D35" s="80"/>
      <c r="E35" s="80">
        <f t="shared" si="12"/>
        <v>20.9</v>
      </c>
      <c r="F35" s="92">
        <v>10800</v>
      </c>
      <c r="G35" s="92"/>
      <c r="H35" s="92">
        <f t="shared" si="13"/>
        <v>10800</v>
      </c>
      <c r="I35" s="92">
        <v>10800</v>
      </c>
      <c r="J35" s="92"/>
      <c r="K35" s="92">
        <f t="shared" si="14"/>
        <v>10800</v>
      </c>
    </row>
    <row r="36" spans="1:11" ht="47.25" x14ac:dyDescent="0.2">
      <c r="A36" s="9" t="s">
        <v>52</v>
      </c>
      <c r="B36" s="11" t="s">
        <v>51</v>
      </c>
      <c r="C36" s="80">
        <v>0.2</v>
      </c>
      <c r="D36" s="80"/>
      <c r="E36" s="80">
        <f t="shared" si="12"/>
        <v>0.2</v>
      </c>
      <c r="F36" s="92">
        <v>200</v>
      </c>
      <c r="G36" s="92"/>
      <c r="H36" s="92">
        <f t="shared" si="13"/>
        <v>200</v>
      </c>
      <c r="I36" s="92">
        <v>200</v>
      </c>
      <c r="J36" s="92"/>
      <c r="K36" s="92">
        <f t="shared" si="14"/>
        <v>200</v>
      </c>
    </row>
    <row r="37" spans="1:11" ht="31.5" x14ac:dyDescent="0.2">
      <c r="A37" s="34" t="s">
        <v>29</v>
      </c>
      <c r="B37" s="1" t="s">
        <v>11</v>
      </c>
      <c r="C37" s="80">
        <v>837.8</v>
      </c>
      <c r="D37" s="80"/>
      <c r="E37" s="80">
        <f t="shared" si="12"/>
        <v>837.8</v>
      </c>
      <c r="F37" s="92">
        <v>981200</v>
      </c>
      <c r="G37" s="92"/>
      <c r="H37" s="92">
        <f t="shared" si="13"/>
        <v>981200</v>
      </c>
      <c r="I37" s="92">
        <v>995900</v>
      </c>
      <c r="J37" s="92"/>
      <c r="K37" s="92">
        <f t="shared" si="14"/>
        <v>995900</v>
      </c>
    </row>
    <row r="38" spans="1:11" ht="31.5" x14ac:dyDescent="0.2">
      <c r="A38" s="36" t="s">
        <v>30</v>
      </c>
      <c r="B38" s="1" t="s">
        <v>12</v>
      </c>
      <c r="C38" s="80">
        <f>C39+C40+C41</f>
        <v>13116.116</v>
      </c>
      <c r="D38" s="80">
        <f t="shared" ref="D38:E38" si="15">D39+D40+D41</f>
        <v>0</v>
      </c>
      <c r="E38" s="80">
        <f t="shared" si="15"/>
        <v>13116.116</v>
      </c>
      <c r="F38" s="92">
        <f>F39+F40+F41</f>
        <v>12536300</v>
      </c>
      <c r="G38" s="92">
        <f t="shared" ref="G38:H38" si="16">G39+G40+G41</f>
        <v>0</v>
      </c>
      <c r="H38" s="92">
        <f t="shared" si="16"/>
        <v>12536300</v>
      </c>
      <c r="I38" s="92">
        <f>I39+I40+I41</f>
        <v>10671400</v>
      </c>
      <c r="J38" s="92">
        <f t="shared" ref="J38:K38" si="17">J39+J40+J41</f>
        <v>0</v>
      </c>
      <c r="K38" s="92">
        <f t="shared" si="17"/>
        <v>10671400</v>
      </c>
    </row>
    <row r="39" spans="1:11" ht="31.5" x14ac:dyDescent="0.2">
      <c r="A39" s="36" t="s">
        <v>43</v>
      </c>
      <c r="B39" s="1" t="s">
        <v>213</v>
      </c>
      <c r="C39" s="80">
        <v>12185</v>
      </c>
      <c r="D39" s="80"/>
      <c r="E39" s="80">
        <f>C39+D39</f>
        <v>12185</v>
      </c>
      <c r="F39" s="92">
        <v>11901400</v>
      </c>
      <c r="G39" s="92"/>
      <c r="H39" s="92">
        <f>F39+G39</f>
        <v>11901400</v>
      </c>
      <c r="I39" s="92">
        <v>10048000</v>
      </c>
      <c r="J39" s="92"/>
      <c r="K39" s="92">
        <f>I39+J39</f>
        <v>10048000</v>
      </c>
    </row>
    <row r="40" spans="1:11" ht="31.5" x14ac:dyDescent="0.2">
      <c r="A40" s="36" t="s">
        <v>42</v>
      </c>
      <c r="B40" s="1" t="s">
        <v>116</v>
      </c>
      <c r="C40" s="80">
        <v>463.11599999999999</v>
      </c>
      <c r="D40" s="80"/>
      <c r="E40" s="80">
        <f>C40+D40</f>
        <v>463.11599999999999</v>
      </c>
      <c r="F40" s="92">
        <v>634900</v>
      </c>
      <c r="G40" s="92"/>
      <c r="H40" s="92">
        <f>F40+G40</f>
        <v>634900</v>
      </c>
      <c r="I40" s="92">
        <v>623400</v>
      </c>
      <c r="J40" s="92"/>
      <c r="K40" s="92">
        <f>I40+J40</f>
        <v>623400</v>
      </c>
    </row>
    <row r="41" spans="1:11" ht="31.5" x14ac:dyDescent="0.2">
      <c r="A41" s="36" t="s">
        <v>226</v>
      </c>
      <c r="B41" s="1" t="s">
        <v>227</v>
      </c>
      <c r="C41" s="80">
        <v>468</v>
      </c>
      <c r="D41" s="80"/>
      <c r="E41" s="80">
        <f>C41+D41</f>
        <v>468</v>
      </c>
      <c r="F41" s="92"/>
      <c r="G41" s="92"/>
      <c r="H41" s="92">
        <f>F41+G41</f>
        <v>0</v>
      </c>
      <c r="I41" s="92"/>
      <c r="J41" s="92"/>
      <c r="K41" s="92">
        <f>I41+J41</f>
        <v>0</v>
      </c>
    </row>
    <row r="42" spans="1:11" ht="20.65" customHeight="1" x14ac:dyDescent="0.2">
      <c r="A42" s="36" t="s">
        <v>31</v>
      </c>
      <c r="B42" s="2" t="s">
        <v>4</v>
      </c>
      <c r="C42" s="80">
        <v>51145</v>
      </c>
      <c r="D42" s="80"/>
      <c r="E42" s="80">
        <f>C42+D42</f>
        <v>51145</v>
      </c>
      <c r="F42" s="92">
        <v>52070000</v>
      </c>
      <c r="G42" s="92"/>
      <c r="H42" s="92">
        <f>F42+G42</f>
        <v>52070000</v>
      </c>
      <c r="I42" s="92">
        <v>52070000</v>
      </c>
      <c r="J42" s="92"/>
      <c r="K42" s="92">
        <f>I42+J42</f>
        <v>52070000</v>
      </c>
    </row>
    <row r="43" spans="1:11" ht="31.5" x14ac:dyDescent="0.2">
      <c r="A43" s="36" t="s">
        <v>32</v>
      </c>
      <c r="B43" s="1" t="s">
        <v>244</v>
      </c>
      <c r="C43" s="80">
        <v>1134.4978000000001</v>
      </c>
      <c r="D43" s="80">
        <v>0</v>
      </c>
      <c r="E43" s="80">
        <f>C43+D43</f>
        <v>1134.4978000000001</v>
      </c>
      <c r="F43" s="92">
        <f>2100+77000</f>
        <v>79100</v>
      </c>
      <c r="G43" s="92"/>
      <c r="H43" s="92">
        <f>F43+G43</f>
        <v>79100</v>
      </c>
      <c r="I43" s="92">
        <f>2100+77000</f>
        <v>79100</v>
      </c>
      <c r="J43" s="92"/>
      <c r="K43" s="92">
        <f>I43+J43</f>
        <v>79100</v>
      </c>
    </row>
    <row r="44" spans="1:11" ht="24" customHeight="1" x14ac:dyDescent="0.2">
      <c r="A44" s="36" t="s">
        <v>33</v>
      </c>
      <c r="B44" s="7" t="s">
        <v>267</v>
      </c>
      <c r="C44" s="80">
        <f>C45+C46+C49</f>
        <v>15621.084000000001</v>
      </c>
      <c r="D44" s="80">
        <f>D45+D46+D49</f>
        <v>0</v>
      </c>
      <c r="E44" s="80">
        <f>E45+E46+E49</f>
        <v>15621.084000000001</v>
      </c>
      <c r="F44" s="92">
        <f t="shared" ref="F44:K44" si="18">F45+F46+F49</f>
        <v>15083500</v>
      </c>
      <c r="G44" s="92">
        <f t="shared" si="18"/>
        <v>0</v>
      </c>
      <c r="H44" s="92">
        <f t="shared" si="18"/>
        <v>15083500</v>
      </c>
      <c r="I44" s="92">
        <f t="shared" si="18"/>
        <v>15083500</v>
      </c>
      <c r="J44" s="92">
        <f t="shared" si="18"/>
        <v>0</v>
      </c>
      <c r="K44" s="92">
        <f t="shared" si="18"/>
        <v>15083500</v>
      </c>
    </row>
    <row r="45" spans="1:11" ht="31.5" x14ac:dyDescent="0.2">
      <c r="A45" s="34" t="s">
        <v>34</v>
      </c>
      <c r="B45" s="2" t="s">
        <v>117</v>
      </c>
      <c r="C45" s="80">
        <v>5084.884</v>
      </c>
      <c r="D45" s="80"/>
      <c r="E45" s="80">
        <f>C45+D45</f>
        <v>5084.884</v>
      </c>
      <c r="F45" s="92">
        <v>11648500</v>
      </c>
      <c r="G45" s="92"/>
      <c r="H45" s="92">
        <f>F45+G45</f>
        <v>11648500</v>
      </c>
      <c r="I45" s="92">
        <v>11648500</v>
      </c>
      <c r="J45" s="92"/>
      <c r="K45" s="92">
        <f>I45+J45</f>
        <v>11648500</v>
      </c>
    </row>
    <row r="46" spans="1:11" ht="31.5" x14ac:dyDescent="0.2">
      <c r="A46" s="34" t="s">
        <v>55</v>
      </c>
      <c r="B46" s="2" t="s">
        <v>13</v>
      </c>
      <c r="C46" s="80">
        <f>C47+C48</f>
        <v>9473.7000000000007</v>
      </c>
      <c r="D46" s="80">
        <f>D47+D48</f>
        <v>0</v>
      </c>
      <c r="E46" s="80">
        <f>E47+E48</f>
        <v>9473.7000000000007</v>
      </c>
      <c r="F46" s="92">
        <f t="shared" ref="F46:K46" si="19">F47+F48</f>
        <v>3100000</v>
      </c>
      <c r="G46" s="92">
        <f t="shared" si="19"/>
        <v>0</v>
      </c>
      <c r="H46" s="92">
        <f t="shared" si="19"/>
        <v>3100000</v>
      </c>
      <c r="I46" s="92">
        <f t="shared" si="19"/>
        <v>3100000</v>
      </c>
      <c r="J46" s="92">
        <f t="shared" si="19"/>
        <v>0</v>
      </c>
      <c r="K46" s="92">
        <f t="shared" si="19"/>
        <v>3100000</v>
      </c>
    </row>
    <row r="47" spans="1:11" ht="48" customHeight="1" x14ac:dyDescent="0.2">
      <c r="A47" s="35" t="s">
        <v>118</v>
      </c>
      <c r="B47" s="15" t="s">
        <v>119</v>
      </c>
      <c r="C47" s="81">
        <v>8700</v>
      </c>
      <c r="D47" s="81"/>
      <c r="E47" s="80">
        <f t="shared" ref="E47:E51" si="20">C47+D47</f>
        <v>8700</v>
      </c>
      <c r="F47" s="97">
        <v>2700000</v>
      </c>
      <c r="G47" s="97"/>
      <c r="H47" s="92">
        <f t="shared" ref="H47:H51" si="21">F47+G47</f>
        <v>2700000</v>
      </c>
      <c r="I47" s="97">
        <v>2700000</v>
      </c>
      <c r="J47" s="97"/>
      <c r="K47" s="92">
        <f t="shared" ref="K47:K51" si="22">I47+J47</f>
        <v>2700000</v>
      </c>
    </row>
    <row r="48" spans="1:11" ht="63" x14ac:dyDescent="0.2">
      <c r="A48" s="35" t="s">
        <v>120</v>
      </c>
      <c r="B48" s="15" t="s">
        <v>121</v>
      </c>
      <c r="C48" s="81">
        <v>773.7</v>
      </c>
      <c r="D48" s="81"/>
      <c r="E48" s="80">
        <f t="shared" si="20"/>
        <v>773.7</v>
      </c>
      <c r="F48" s="97">
        <v>400000</v>
      </c>
      <c r="G48" s="97"/>
      <c r="H48" s="92">
        <f t="shared" si="21"/>
        <v>400000</v>
      </c>
      <c r="I48" s="97">
        <v>400000</v>
      </c>
      <c r="J48" s="97"/>
      <c r="K48" s="92">
        <f t="shared" si="22"/>
        <v>400000</v>
      </c>
    </row>
    <row r="49" spans="1:11" ht="78.75" x14ac:dyDescent="0.2">
      <c r="A49" s="34" t="s">
        <v>57</v>
      </c>
      <c r="B49" s="2" t="s">
        <v>56</v>
      </c>
      <c r="C49" s="80">
        <v>1062.5</v>
      </c>
      <c r="D49" s="80"/>
      <c r="E49" s="80">
        <f t="shared" si="20"/>
        <v>1062.5</v>
      </c>
      <c r="F49" s="92">
        <v>335000</v>
      </c>
      <c r="G49" s="92"/>
      <c r="H49" s="92">
        <f t="shared" si="21"/>
        <v>335000</v>
      </c>
      <c r="I49" s="92">
        <v>335000</v>
      </c>
      <c r="J49" s="92"/>
      <c r="K49" s="92">
        <f t="shared" si="22"/>
        <v>335000</v>
      </c>
    </row>
    <row r="50" spans="1:11" ht="18.75" x14ac:dyDescent="0.2">
      <c r="A50" s="36" t="s">
        <v>35</v>
      </c>
      <c r="B50" s="2" t="s">
        <v>6</v>
      </c>
      <c r="C50" s="37">
        <v>1646.5</v>
      </c>
      <c r="D50" s="37"/>
      <c r="E50" s="80">
        <f t="shared" si="20"/>
        <v>1646.5</v>
      </c>
      <c r="F50" s="98">
        <v>1070000</v>
      </c>
      <c r="G50" s="98"/>
      <c r="H50" s="92">
        <f t="shared" si="21"/>
        <v>1070000</v>
      </c>
      <c r="I50" s="98">
        <v>1070000</v>
      </c>
      <c r="J50" s="98"/>
      <c r="K50" s="92">
        <f t="shared" si="22"/>
        <v>1070000</v>
      </c>
    </row>
    <row r="51" spans="1:11" ht="18.75" hidden="1" x14ac:dyDescent="0.2">
      <c r="A51" s="36" t="s">
        <v>36</v>
      </c>
      <c r="B51" s="2" t="s">
        <v>14</v>
      </c>
      <c r="C51" s="37"/>
      <c r="D51" s="37"/>
      <c r="E51" s="80">
        <f t="shared" si="20"/>
        <v>0</v>
      </c>
      <c r="F51" s="98"/>
      <c r="G51" s="98"/>
      <c r="H51" s="92">
        <f t="shared" si="21"/>
        <v>0</v>
      </c>
      <c r="I51" s="98"/>
      <c r="J51" s="98"/>
      <c r="K51" s="92">
        <f t="shared" si="22"/>
        <v>0</v>
      </c>
    </row>
    <row r="52" spans="1:11" ht="18.75" x14ac:dyDescent="0.2">
      <c r="A52" s="42" t="s">
        <v>122</v>
      </c>
      <c r="B52" s="43" t="s">
        <v>58</v>
      </c>
      <c r="C52" s="78">
        <f t="shared" ref="C52:K52" si="23">C53+C154+C155+C158</f>
        <v>2030836.7237400005</v>
      </c>
      <c r="D52" s="78">
        <f>D53+D154+D155+D158</f>
        <v>3769983.02</v>
      </c>
      <c r="E52" s="78">
        <f t="shared" si="23"/>
        <v>5800819.7437399998</v>
      </c>
      <c r="F52" s="95">
        <f t="shared" si="23"/>
        <v>1950089674.5</v>
      </c>
      <c r="G52" s="95">
        <f t="shared" si="23"/>
        <v>-56501.900000000009</v>
      </c>
      <c r="H52" s="95">
        <f t="shared" si="23"/>
        <v>1950033172.5999999</v>
      </c>
      <c r="I52" s="95">
        <f t="shared" si="23"/>
        <v>2064937429.3999999</v>
      </c>
      <c r="J52" s="95">
        <f t="shared" si="23"/>
        <v>76291.590000000011</v>
      </c>
      <c r="K52" s="95">
        <f t="shared" si="23"/>
        <v>2065013720.99</v>
      </c>
    </row>
    <row r="53" spans="1:11" ht="33" customHeight="1" x14ac:dyDescent="0.2">
      <c r="A53" s="42" t="s">
        <v>123</v>
      </c>
      <c r="B53" s="43" t="s">
        <v>59</v>
      </c>
      <c r="C53" s="79">
        <f t="shared" ref="C53:K53" si="24">C54+C61+C99+C126</f>
        <v>2033370.4237400005</v>
      </c>
      <c r="D53" s="79">
        <f>D54+D61+D99+D126</f>
        <v>3769983.02</v>
      </c>
      <c r="E53" s="79">
        <f t="shared" si="24"/>
        <v>5803353.44374</v>
      </c>
      <c r="F53" s="96">
        <f t="shared" si="24"/>
        <v>1950089674.5</v>
      </c>
      <c r="G53" s="96">
        <f t="shared" si="24"/>
        <v>-56501.900000000009</v>
      </c>
      <c r="H53" s="96">
        <f t="shared" si="24"/>
        <v>1950033172.5999999</v>
      </c>
      <c r="I53" s="96">
        <f t="shared" si="24"/>
        <v>2064937429.3999999</v>
      </c>
      <c r="J53" s="96">
        <f t="shared" si="24"/>
        <v>76291.590000000011</v>
      </c>
      <c r="K53" s="96">
        <f t="shared" si="24"/>
        <v>2065013720.99</v>
      </c>
    </row>
    <row r="54" spans="1:11" ht="31.5" x14ac:dyDescent="0.2">
      <c r="A54" s="44" t="s">
        <v>191</v>
      </c>
      <c r="B54" s="16" t="s">
        <v>60</v>
      </c>
      <c r="C54" s="79">
        <f>C55+C57+C59</f>
        <v>0</v>
      </c>
      <c r="D54" s="79">
        <f t="shared" ref="D54:E54" si="25">D55+D57+D59</f>
        <v>3449</v>
      </c>
      <c r="E54" s="79">
        <f t="shared" si="25"/>
        <v>3449</v>
      </c>
      <c r="F54" s="96">
        <f t="shared" ref="F54:K54" si="26">F55+F57</f>
        <v>0</v>
      </c>
      <c r="G54" s="96">
        <f t="shared" si="26"/>
        <v>0</v>
      </c>
      <c r="H54" s="96">
        <f t="shared" si="26"/>
        <v>0</v>
      </c>
      <c r="I54" s="96">
        <f t="shared" si="26"/>
        <v>0</v>
      </c>
      <c r="J54" s="96">
        <f t="shared" si="26"/>
        <v>0</v>
      </c>
      <c r="K54" s="96">
        <f t="shared" si="26"/>
        <v>0</v>
      </c>
    </row>
    <row r="55" spans="1:11" ht="18.600000000000001" hidden="1" customHeight="1" x14ac:dyDescent="0.2">
      <c r="A55" s="45" t="s">
        <v>192</v>
      </c>
      <c r="B55" s="17" t="s">
        <v>61</v>
      </c>
      <c r="C55" s="80">
        <f>C56</f>
        <v>0</v>
      </c>
      <c r="D55" s="80">
        <f>D56</f>
        <v>0</v>
      </c>
      <c r="E55" s="80">
        <f>E56</f>
        <v>0</v>
      </c>
      <c r="F55" s="92">
        <f t="shared" ref="F55:K55" si="27">F56</f>
        <v>0</v>
      </c>
      <c r="G55" s="92">
        <f t="shared" si="27"/>
        <v>0</v>
      </c>
      <c r="H55" s="92">
        <f t="shared" si="27"/>
        <v>0</v>
      </c>
      <c r="I55" s="92">
        <f t="shared" si="27"/>
        <v>0</v>
      </c>
      <c r="J55" s="92">
        <f t="shared" si="27"/>
        <v>0</v>
      </c>
      <c r="K55" s="92">
        <f t="shared" si="27"/>
        <v>0</v>
      </c>
    </row>
    <row r="56" spans="1:11" ht="47.25" hidden="1" x14ac:dyDescent="0.2">
      <c r="A56" s="45" t="s">
        <v>193</v>
      </c>
      <c r="B56" s="17" t="s">
        <v>62</v>
      </c>
      <c r="C56" s="80"/>
      <c r="D56" s="80"/>
      <c r="E56" s="80">
        <f>C56+D56</f>
        <v>0</v>
      </c>
      <c r="F56" s="92"/>
      <c r="G56" s="92"/>
      <c r="H56" s="92">
        <f>F56+G56</f>
        <v>0</v>
      </c>
      <c r="I56" s="92"/>
      <c r="J56" s="92"/>
      <c r="K56" s="92">
        <f>I56+J56</f>
        <v>0</v>
      </c>
    </row>
    <row r="57" spans="1:11" ht="31.5" hidden="1" x14ac:dyDescent="0.2">
      <c r="A57" s="45" t="s">
        <v>194</v>
      </c>
      <c r="B57" s="17" t="s">
        <v>63</v>
      </c>
      <c r="C57" s="80">
        <f>C58</f>
        <v>0</v>
      </c>
      <c r="D57" s="80">
        <f>D58</f>
        <v>0</v>
      </c>
      <c r="E57" s="80">
        <f>E58</f>
        <v>0</v>
      </c>
      <c r="F57" s="92">
        <f t="shared" ref="F57:K57" si="28">F58</f>
        <v>0</v>
      </c>
      <c r="G57" s="92">
        <f t="shared" si="28"/>
        <v>0</v>
      </c>
      <c r="H57" s="92">
        <f t="shared" si="28"/>
        <v>0</v>
      </c>
      <c r="I57" s="92">
        <f t="shared" si="28"/>
        <v>0</v>
      </c>
      <c r="J57" s="92">
        <f t="shared" si="28"/>
        <v>0</v>
      </c>
      <c r="K57" s="92">
        <f t="shared" si="28"/>
        <v>0</v>
      </c>
    </row>
    <row r="58" spans="1:11" ht="34.9" hidden="1" customHeight="1" x14ac:dyDescent="0.2">
      <c r="A58" s="9" t="s">
        <v>195</v>
      </c>
      <c r="B58" s="69" t="s">
        <v>64</v>
      </c>
      <c r="C58" s="83">
        <v>0</v>
      </c>
      <c r="D58" s="83">
        <v>0</v>
      </c>
      <c r="E58" s="80">
        <f>C58+D58</f>
        <v>0</v>
      </c>
      <c r="F58" s="99"/>
      <c r="G58" s="99"/>
      <c r="H58" s="92">
        <f>F58+G58</f>
        <v>0</v>
      </c>
      <c r="I58" s="99"/>
      <c r="J58" s="99"/>
      <c r="K58" s="92">
        <f>I58+J58</f>
        <v>0</v>
      </c>
    </row>
    <row r="59" spans="1:11" ht="34.9" customHeight="1" x14ac:dyDescent="0.2">
      <c r="A59" s="9" t="s">
        <v>259</v>
      </c>
      <c r="B59" s="69" t="s">
        <v>258</v>
      </c>
      <c r="C59" s="83">
        <f>C60</f>
        <v>0</v>
      </c>
      <c r="D59" s="83">
        <f t="shared" ref="D59:E59" si="29">D60</f>
        <v>3449</v>
      </c>
      <c r="E59" s="83">
        <f t="shared" si="29"/>
        <v>3449</v>
      </c>
      <c r="F59" s="99"/>
      <c r="G59" s="99"/>
      <c r="H59" s="92"/>
      <c r="I59" s="99"/>
      <c r="J59" s="99"/>
      <c r="K59" s="92"/>
    </row>
    <row r="60" spans="1:11" ht="34.9" customHeight="1" x14ac:dyDescent="0.2">
      <c r="A60" s="9" t="s">
        <v>260</v>
      </c>
      <c r="B60" s="69" t="s">
        <v>261</v>
      </c>
      <c r="C60" s="83">
        <v>0</v>
      </c>
      <c r="D60" s="83">
        <v>3449</v>
      </c>
      <c r="E60" s="80">
        <f>C60+D60</f>
        <v>3449</v>
      </c>
      <c r="F60" s="99"/>
      <c r="G60" s="99"/>
      <c r="H60" s="92"/>
      <c r="I60" s="99"/>
      <c r="J60" s="99"/>
      <c r="K60" s="92"/>
    </row>
    <row r="61" spans="1:11" ht="31.9" customHeight="1" x14ac:dyDescent="0.2">
      <c r="A61" s="44" t="s">
        <v>124</v>
      </c>
      <c r="B61" s="16" t="s">
        <v>65</v>
      </c>
      <c r="C61" s="79">
        <f>C62+C63+C64+C65+C66+C67+C68+C69+C70+C71+C72+C73+C74+C75+C76+C77+C78+C79+C80+C81+C82+C83</f>
        <v>198091.08953999999</v>
      </c>
      <c r="D61" s="79">
        <f t="shared" ref="D61:K61" si="30">D62+D63+D64+D65+D66+D67+D68+D69+D70+D71+D72+D73+D74+D75+D76+D77+D78+D79+D80+D81+D82+D83</f>
        <v>1910.42</v>
      </c>
      <c r="E61" s="79">
        <f t="shared" si="30"/>
        <v>200001.50954</v>
      </c>
      <c r="F61" s="96">
        <f t="shared" si="30"/>
        <v>89742375.399999991</v>
      </c>
      <c r="G61" s="96">
        <f t="shared" si="30"/>
        <v>-59829.100000000006</v>
      </c>
      <c r="H61" s="96">
        <f t="shared" si="30"/>
        <v>89682546.299999997</v>
      </c>
      <c r="I61" s="96">
        <f t="shared" si="30"/>
        <v>88151113.600000009</v>
      </c>
      <c r="J61" s="96">
        <f t="shared" si="30"/>
        <v>72581.090000000011</v>
      </c>
      <c r="K61" s="96">
        <f t="shared" si="30"/>
        <v>88223694.689999998</v>
      </c>
    </row>
    <row r="62" spans="1:11" ht="19.899999999999999" hidden="1" customHeight="1" x14ac:dyDescent="0.2">
      <c r="A62" s="45"/>
      <c r="B62" s="17"/>
      <c r="C62" s="83"/>
      <c r="D62" s="83"/>
      <c r="E62" s="80">
        <f t="shared" ref="E62:E82" si="31">C62+D62</f>
        <v>0</v>
      </c>
      <c r="F62" s="99"/>
      <c r="G62" s="99"/>
      <c r="H62" s="92">
        <f t="shared" ref="H62:H81" si="32">F62+G62</f>
        <v>0</v>
      </c>
      <c r="I62" s="99"/>
      <c r="J62" s="99"/>
      <c r="K62" s="92">
        <f t="shared" ref="K62:K81" si="33">I62+J62</f>
        <v>0</v>
      </c>
    </row>
    <row r="63" spans="1:11" ht="19.899999999999999" hidden="1" customHeight="1" x14ac:dyDescent="0.2">
      <c r="A63" s="39"/>
      <c r="B63" s="19"/>
      <c r="C63" s="80"/>
      <c r="D63" s="80"/>
      <c r="E63" s="80">
        <f t="shared" si="31"/>
        <v>0</v>
      </c>
      <c r="F63" s="92"/>
      <c r="G63" s="92"/>
      <c r="H63" s="92">
        <f t="shared" si="32"/>
        <v>0</v>
      </c>
      <c r="I63" s="92"/>
      <c r="J63" s="92"/>
      <c r="K63" s="92">
        <f t="shared" si="33"/>
        <v>0</v>
      </c>
    </row>
    <row r="64" spans="1:11" s="67" customFormat="1" ht="126" x14ac:dyDescent="0.2">
      <c r="A64" s="39" t="s">
        <v>220</v>
      </c>
      <c r="B64" s="1" t="s">
        <v>221</v>
      </c>
      <c r="C64" s="83">
        <v>3969.8</v>
      </c>
      <c r="D64" s="83">
        <v>0</v>
      </c>
      <c r="E64" s="83">
        <f t="shared" si="31"/>
        <v>3969.8</v>
      </c>
      <c r="F64" s="99">
        <v>172800</v>
      </c>
      <c r="G64" s="99">
        <v>0</v>
      </c>
      <c r="H64" s="99">
        <f t="shared" si="32"/>
        <v>172800</v>
      </c>
      <c r="I64" s="99"/>
      <c r="J64" s="99"/>
      <c r="K64" s="99">
        <f t="shared" si="33"/>
        <v>0</v>
      </c>
    </row>
    <row r="65" spans="1:11" s="67" customFormat="1" ht="99.6" customHeight="1" x14ac:dyDescent="0.2">
      <c r="A65" s="39" t="s">
        <v>262</v>
      </c>
      <c r="B65" s="1" t="s">
        <v>263</v>
      </c>
      <c r="C65" s="83">
        <v>78.5</v>
      </c>
      <c r="D65" s="83">
        <v>0</v>
      </c>
      <c r="E65" s="83">
        <f t="shared" si="31"/>
        <v>78.5</v>
      </c>
      <c r="F65" s="99"/>
      <c r="G65" s="99"/>
      <c r="H65" s="99"/>
      <c r="I65" s="99"/>
      <c r="J65" s="99"/>
      <c r="K65" s="99"/>
    </row>
    <row r="66" spans="1:11" ht="48.6" hidden="1" customHeight="1" x14ac:dyDescent="0.2">
      <c r="A66" s="45" t="s">
        <v>125</v>
      </c>
      <c r="B66" s="17" t="s">
        <v>67</v>
      </c>
      <c r="C66" s="83">
        <v>0</v>
      </c>
      <c r="D66" s="83">
        <v>0</v>
      </c>
      <c r="E66" s="80">
        <f t="shared" si="31"/>
        <v>0</v>
      </c>
      <c r="F66" s="99"/>
      <c r="G66" s="99"/>
      <c r="H66" s="92">
        <f t="shared" si="32"/>
        <v>0</v>
      </c>
      <c r="I66" s="99"/>
      <c r="J66" s="99"/>
      <c r="K66" s="92">
        <f t="shared" si="33"/>
        <v>0</v>
      </c>
    </row>
    <row r="67" spans="1:11" ht="63" hidden="1" x14ac:dyDescent="0.2">
      <c r="A67" s="9" t="s">
        <v>126</v>
      </c>
      <c r="B67" s="18" t="s">
        <v>127</v>
      </c>
      <c r="C67" s="80">
        <v>0</v>
      </c>
      <c r="D67" s="80">
        <v>0</v>
      </c>
      <c r="E67" s="80">
        <f t="shared" si="31"/>
        <v>0</v>
      </c>
      <c r="F67" s="92"/>
      <c r="G67" s="92"/>
      <c r="H67" s="92">
        <f t="shared" si="32"/>
        <v>0</v>
      </c>
      <c r="I67" s="92"/>
      <c r="J67" s="92"/>
      <c r="K67" s="92">
        <f t="shared" si="33"/>
        <v>0</v>
      </c>
    </row>
    <row r="68" spans="1:11" ht="47.25" hidden="1" x14ac:dyDescent="0.2">
      <c r="A68" s="46" t="s">
        <v>128</v>
      </c>
      <c r="B68" s="17" t="s">
        <v>66</v>
      </c>
      <c r="C68" s="80">
        <v>0</v>
      </c>
      <c r="D68" s="80">
        <v>0</v>
      </c>
      <c r="E68" s="80">
        <f t="shared" si="31"/>
        <v>0</v>
      </c>
      <c r="F68" s="92"/>
      <c r="G68" s="92"/>
      <c r="H68" s="92">
        <f t="shared" si="32"/>
        <v>0</v>
      </c>
      <c r="I68" s="92"/>
      <c r="J68" s="92"/>
      <c r="K68" s="92">
        <f t="shared" si="33"/>
        <v>0</v>
      </c>
    </row>
    <row r="69" spans="1:11" ht="63" x14ac:dyDescent="0.2">
      <c r="A69" s="9" t="s">
        <v>129</v>
      </c>
      <c r="B69" s="18" t="s">
        <v>68</v>
      </c>
      <c r="C69" s="80">
        <v>1187.5</v>
      </c>
      <c r="D69" s="80">
        <v>0</v>
      </c>
      <c r="E69" s="80">
        <f t="shared" si="31"/>
        <v>1187.5</v>
      </c>
      <c r="F69" s="92">
        <v>0</v>
      </c>
      <c r="G69" s="92"/>
      <c r="H69" s="92">
        <f t="shared" si="32"/>
        <v>0</v>
      </c>
      <c r="I69" s="92">
        <v>0</v>
      </c>
      <c r="J69" s="92"/>
      <c r="K69" s="92">
        <f t="shared" si="33"/>
        <v>0</v>
      </c>
    </row>
    <row r="70" spans="1:11" ht="78.75" x14ac:dyDescent="0.2">
      <c r="A70" s="9" t="s">
        <v>207</v>
      </c>
      <c r="B70" s="18" t="s">
        <v>281</v>
      </c>
      <c r="C70" s="80">
        <v>3137.45</v>
      </c>
      <c r="D70" s="80">
        <v>0.02</v>
      </c>
      <c r="E70" s="80">
        <f t="shared" si="31"/>
        <v>3137.47</v>
      </c>
      <c r="F70" s="92">
        <v>3380800</v>
      </c>
      <c r="G70" s="92"/>
      <c r="H70" s="92">
        <f t="shared" si="32"/>
        <v>3380800</v>
      </c>
      <c r="I70" s="92">
        <v>2251200</v>
      </c>
      <c r="J70" s="92"/>
      <c r="K70" s="92">
        <f t="shared" si="33"/>
        <v>2251200</v>
      </c>
    </row>
    <row r="71" spans="1:11" ht="47.25" x14ac:dyDescent="0.2">
      <c r="A71" s="9" t="s">
        <v>283</v>
      </c>
      <c r="B71" s="21" t="s">
        <v>284</v>
      </c>
      <c r="C71" s="80">
        <v>0</v>
      </c>
      <c r="D71" s="80"/>
      <c r="E71" s="80"/>
      <c r="F71" s="92"/>
      <c r="G71" s="92"/>
      <c r="H71" s="92"/>
      <c r="I71" s="92"/>
      <c r="J71" s="92"/>
      <c r="K71" s="92"/>
    </row>
    <row r="72" spans="1:11" ht="47.25" x14ac:dyDescent="0.2">
      <c r="A72" s="9" t="s">
        <v>240</v>
      </c>
      <c r="B72" s="94" t="s">
        <v>282</v>
      </c>
      <c r="C72" s="80">
        <v>22557.94484</v>
      </c>
      <c r="D72" s="80">
        <v>0</v>
      </c>
      <c r="E72" s="80">
        <f t="shared" si="31"/>
        <v>22557.94484</v>
      </c>
      <c r="F72" s="91">
        <v>85672.8</v>
      </c>
      <c r="G72" s="91">
        <v>-67887.399999999994</v>
      </c>
      <c r="H72" s="91">
        <f t="shared" si="32"/>
        <v>17785.400000000009</v>
      </c>
      <c r="I72" s="91">
        <v>0</v>
      </c>
      <c r="J72" s="91">
        <v>23741.7</v>
      </c>
      <c r="K72" s="91">
        <f t="shared" si="33"/>
        <v>23741.7</v>
      </c>
    </row>
    <row r="73" spans="1:11" ht="78.75" hidden="1" x14ac:dyDescent="0.2">
      <c r="A73" s="9" t="s">
        <v>208</v>
      </c>
      <c r="B73" s="18" t="s">
        <v>209</v>
      </c>
      <c r="C73" s="80">
        <v>0</v>
      </c>
      <c r="D73" s="80"/>
      <c r="E73" s="80">
        <f t="shared" si="31"/>
        <v>0</v>
      </c>
      <c r="F73" s="40"/>
      <c r="G73" s="40"/>
      <c r="H73" s="40">
        <f t="shared" si="32"/>
        <v>0</v>
      </c>
      <c r="I73" s="40"/>
      <c r="J73" s="40"/>
      <c r="K73" s="40">
        <f t="shared" si="33"/>
        <v>0</v>
      </c>
    </row>
    <row r="74" spans="1:11" ht="78.75" hidden="1" x14ac:dyDescent="0.2">
      <c r="A74" s="9" t="s">
        <v>230</v>
      </c>
      <c r="B74" s="1" t="s">
        <v>231</v>
      </c>
      <c r="C74" s="80">
        <v>0</v>
      </c>
      <c r="D74" s="80"/>
      <c r="E74" s="80">
        <f t="shared" si="31"/>
        <v>0</v>
      </c>
      <c r="F74" s="40">
        <v>0</v>
      </c>
      <c r="G74" s="40"/>
      <c r="H74" s="40">
        <f t="shared" si="32"/>
        <v>0</v>
      </c>
      <c r="I74" s="40">
        <v>0</v>
      </c>
      <c r="J74" s="40"/>
      <c r="K74" s="40">
        <f t="shared" si="33"/>
        <v>0</v>
      </c>
    </row>
    <row r="75" spans="1:11" ht="63" x14ac:dyDescent="0.2">
      <c r="A75" s="9" t="s">
        <v>248</v>
      </c>
      <c r="B75" s="1" t="s">
        <v>249</v>
      </c>
      <c r="C75" s="80">
        <v>77459.100000000006</v>
      </c>
      <c r="D75" s="80">
        <v>0</v>
      </c>
      <c r="E75" s="80">
        <f t="shared" si="31"/>
        <v>77459.100000000006</v>
      </c>
      <c r="F75" s="91">
        <v>77459.100000000006</v>
      </c>
      <c r="G75" s="91">
        <v>-5283.3</v>
      </c>
      <c r="H75" s="91">
        <f t="shared" si="32"/>
        <v>72175.8</v>
      </c>
      <c r="I75" s="91">
        <v>0</v>
      </c>
      <c r="J75" s="91">
        <v>70555.100000000006</v>
      </c>
      <c r="K75" s="91">
        <f t="shared" si="33"/>
        <v>70555.100000000006</v>
      </c>
    </row>
    <row r="76" spans="1:11" ht="59.45" customHeight="1" x14ac:dyDescent="0.2">
      <c r="A76" s="45" t="s">
        <v>285</v>
      </c>
      <c r="B76" s="77" t="s">
        <v>286</v>
      </c>
      <c r="C76" s="80">
        <v>2416.4</v>
      </c>
      <c r="D76" s="80"/>
      <c r="E76" s="80">
        <f t="shared" si="31"/>
        <v>2416.4</v>
      </c>
      <c r="F76" s="40"/>
      <c r="G76" s="40"/>
      <c r="H76" s="40">
        <f t="shared" si="32"/>
        <v>0</v>
      </c>
      <c r="I76" s="40"/>
      <c r="J76" s="40"/>
      <c r="K76" s="40">
        <f t="shared" si="33"/>
        <v>0</v>
      </c>
    </row>
    <row r="77" spans="1:11" ht="59.45" customHeight="1" x14ac:dyDescent="0.2">
      <c r="A77" s="9" t="s">
        <v>287</v>
      </c>
      <c r="B77" s="77" t="s">
        <v>288</v>
      </c>
      <c r="C77" s="80">
        <v>0</v>
      </c>
      <c r="D77" s="80"/>
      <c r="E77" s="80">
        <f t="shared" si="31"/>
        <v>0</v>
      </c>
      <c r="F77" s="91">
        <v>480</v>
      </c>
      <c r="G77" s="91">
        <v>-9.6</v>
      </c>
      <c r="H77" s="91">
        <f t="shared" si="32"/>
        <v>470.4</v>
      </c>
      <c r="I77" s="91">
        <v>100.5</v>
      </c>
      <c r="J77" s="91">
        <v>-2.0099999999999998</v>
      </c>
      <c r="K77" s="91">
        <f t="shared" si="33"/>
        <v>98.49</v>
      </c>
    </row>
    <row r="78" spans="1:11" ht="41.65" customHeight="1" x14ac:dyDescent="0.2">
      <c r="A78" s="9" t="s">
        <v>130</v>
      </c>
      <c r="B78" s="18" t="s">
        <v>109</v>
      </c>
      <c r="C78" s="80">
        <v>4298.2947000000004</v>
      </c>
      <c r="D78" s="80">
        <v>1910.4</v>
      </c>
      <c r="E78" s="80">
        <f t="shared" si="31"/>
        <v>6208.6947</v>
      </c>
      <c r="F78" s="40">
        <v>0</v>
      </c>
      <c r="G78" s="40"/>
      <c r="H78" s="40">
        <f t="shared" si="32"/>
        <v>0</v>
      </c>
      <c r="I78" s="40">
        <v>0</v>
      </c>
      <c r="J78" s="40"/>
      <c r="K78" s="40">
        <f t="shared" si="33"/>
        <v>0</v>
      </c>
    </row>
    <row r="79" spans="1:11" ht="31.5" hidden="1" x14ac:dyDescent="0.2">
      <c r="A79" s="9" t="s">
        <v>131</v>
      </c>
      <c r="B79" s="18" t="s">
        <v>93</v>
      </c>
      <c r="C79" s="80">
        <v>0</v>
      </c>
      <c r="D79" s="80">
        <v>0</v>
      </c>
      <c r="E79" s="80">
        <f t="shared" si="31"/>
        <v>0</v>
      </c>
      <c r="F79" s="40">
        <v>0</v>
      </c>
      <c r="G79" s="40"/>
      <c r="H79" s="40">
        <f t="shared" si="32"/>
        <v>0</v>
      </c>
      <c r="I79" s="40">
        <v>0</v>
      </c>
      <c r="J79" s="40"/>
      <c r="K79" s="40">
        <f t="shared" si="33"/>
        <v>0</v>
      </c>
    </row>
    <row r="80" spans="1:11" ht="76.900000000000006" hidden="1" customHeight="1" x14ac:dyDescent="0.2">
      <c r="A80" s="9" t="s">
        <v>132</v>
      </c>
      <c r="B80" s="18" t="s">
        <v>94</v>
      </c>
      <c r="C80" s="80">
        <v>0</v>
      </c>
      <c r="D80" s="80"/>
      <c r="E80" s="80">
        <f t="shared" si="31"/>
        <v>0</v>
      </c>
      <c r="F80" s="40"/>
      <c r="G80" s="40"/>
      <c r="H80" s="40">
        <f t="shared" si="32"/>
        <v>0</v>
      </c>
      <c r="I80" s="40"/>
      <c r="J80" s="40"/>
      <c r="K80" s="40">
        <f t="shared" si="33"/>
        <v>0</v>
      </c>
    </row>
    <row r="81" spans="1:11" ht="35.450000000000003" customHeight="1" x14ac:dyDescent="0.2">
      <c r="A81" s="70" t="s">
        <v>247</v>
      </c>
      <c r="B81" s="1" t="s">
        <v>289</v>
      </c>
      <c r="C81" s="80">
        <v>0</v>
      </c>
      <c r="D81" s="80">
        <v>0</v>
      </c>
      <c r="E81" s="80">
        <f t="shared" si="31"/>
        <v>0</v>
      </c>
      <c r="F81" s="92">
        <v>608799.4</v>
      </c>
      <c r="G81" s="92"/>
      <c r="H81" s="92">
        <f t="shared" si="32"/>
        <v>608799.4</v>
      </c>
      <c r="I81" s="92">
        <v>469399.4</v>
      </c>
      <c r="J81" s="92"/>
      <c r="K81" s="92">
        <f t="shared" si="33"/>
        <v>469399.4</v>
      </c>
    </row>
    <row r="82" spans="1:11" ht="35.450000000000003" hidden="1" customHeight="1" x14ac:dyDescent="0.2">
      <c r="A82" s="70" t="s">
        <v>253</v>
      </c>
      <c r="B82" s="1" t="s">
        <v>254</v>
      </c>
      <c r="C82" s="80">
        <v>0</v>
      </c>
      <c r="D82" s="80">
        <v>0</v>
      </c>
      <c r="E82" s="80">
        <f t="shared" si="31"/>
        <v>0</v>
      </c>
      <c r="F82" s="92"/>
      <c r="G82" s="92"/>
      <c r="H82" s="92"/>
      <c r="I82" s="92"/>
      <c r="J82" s="92"/>
      <c r="K82" s="92"/>
    </row>
    <row r="83" spans="1:11" ht="18.75" x14ac:dyDescent="0.2">
      <c r="A83" s="9" t="s">
        <v>133</v>
      </c>
      <c r="B83" s="18" t="s">
        <v>134</v>
      </c>
      <c r="C83" s="80">
        <f>C84</f>
        <v>82986.099999999991</v>
      </c>
      <c r="D83" s="80">
        <f>D84</f>
        <v>0</v>
      </c>
      <c r="E83" s="80">
        <f>E84</f>
        <v>82986.099999999991</v>
      </c>
      <c r="F83" s="92">
        <f t="shared" ref="F83:K83" si="34">F84</f>
        <v>85416364.099999994</v>
      </c>
      <c r="G83" s="92">
        <f t="shared" si="34"/>
        <v>13351.2</v>
      </c>
      <c r="H83" s="92">
        <f t="shared" si="34"/>
        <v>85429715.299999997</v>
      </c>
      <c r="I83" s="92">
        <f t="shared" si="34"/>
        <v>85430413.700000003</v>
      </c>
      <c r="J83" s="92">
        <f t="shared" si="34"/>
        <v>-21713.7</v>
      </c>
      <c r="K83" s="92">
        <f t="shared" si="34"/>
        <v>85408700</v>
      </c>
    </row>
    <row r="84" spans="1:11" ht="18.75" x14ac:dyDescent="0.2">
      <c r="A84" s="45" t="s">
        <v>135</v>
      </c>
      <c r="B84" s="17" t="s">
        <v>69</v>
      </c>
      <c r="C84" s="80">
        <f>SUM(C85:C97)</f>
        <v>82986.099999999991</v>
      </c>
      <c r="D84" s="80">
        <f t="shared" ref="D84:K84" si="35">SUM(D85:D97)</f>
        <v>0</v>
      </c>
      <c r="E84" s="80">
        <f t="shared" si="35"/>
        <v>82986.099999999991</v>
      </c>
      <c r="F84" s="92">
        <f t="shared" si="35"/>
        <v>85416364.099999994</v>
      </c>
      <c r="G84" s="92">
        <f t="shared" si="35"/>
        <v>13351.2</v>
      </c>
      <c r="H84" s="92">
        <f t="shared" si="35"/>
        <v>85429715.299999997</v>
      </c>
      <c r="I84" s="92">
        <f t="shared" si="35"/>
        <v>85430413.700000003</v>
      </c>
      <c r="J84" s="92">
        <f t="shared" si="35"/>
        <v>-21713.7</v>
      </c>
      <c r="K84" s="92">
        <f t="shared" si="35"/>
        <v>85408700</v>
      </c>
    </row>
    <row r="85" spans="1:11" ht="31.5" x14ac:dyDescent="0.2">
      <c r="A85" s="45" t="s">
        <v>136</v>
      </c>
      <c r="B85" s="20" t="s">
        <v>70</v>
      </c>
      <c r="C85" s="80">
        <v>5300</v>
      </c>
      <c r="D85" s="80"/>
      <c r="E85" s="80">
        <f t="shared" ref="E85:E97" si="36">C85+D85</f>
        <v>5300</v>
      </c>
      <c r="F85" s="92">
        <v>5300000</v>
      </c>
      <c r="G85" s="92"/>
      <c r="H85" s="92">
        <f t="shared" ref="H85:H97" si="37">F85+G85</f>
        <v>5300000</v>
      </c>
      <c r="I85" s="92">
        <v>5300000</v>
      </c>
      <c r="J85" s="92"/>
      <c r="K85" s="92">
        <f t="shared" ref="K85:K97" si="38">I85+J85</f>
        <v>5300000</v>
      </c>
    </row>
    <row r="86" spans="1:11" ht="63" hidden="1" x14ac:dyDescent="0.2">
      <c r="A86" s="45" t="s">
        <v>196</v>
      </c>
      <c r="B86" s="19" t="s">
        <v>137</v>
      </c>
      <c r="C86" s="80">
        <v>0</v>
      </c>
      <c r="D86" s="80"/>
      <c r="E86" s="80">
        <f t="shared" si="36"/>
        <v>0</v>
      </c>
      <c r="F86" s="92"/>
      <c r="G86" s="92"/>
      <c r="H86" s="92">
        <f t="shared" si="37"/>
        <v>0</v>
      </c>
      <c r="I86" s="92"/>
      <c r="J86" s="92"/>
      <c r="K86" s="92">
        <f t="shared" si="38"/>
        <v>0</v>
      </c>
    </row>
    <row r="87" spans="1:11" ht="47.25" hidden="1" x14ac:dyDescent="0.2">
      <c r="A87" s="45" t="s">
        <v>138</v>
      </c>
      <c r="B87" s="47" t="s">
        <v>107</v>
      </c>
      <c r="C87" s="80">
        <v>0</v>
      </c>
      <c r="D87" s="80">
        <v>0</v>
      </c>
      <c r="E87" s="80">
        <f t="shared" si="36"/>
        <v>0</v>
      </c>
      <c r="F87" s="92">
        <v>0</v>
      </c>
      <c r="G87" s="92"/>
      <c r="H87" s="92">
        <f t="shared" si="37"/>
        <v>0</v>
      </c>
      <c r="I87" s="92">
        <v>0</v>
      </c>
      <c r="J87" s="92"/>
      <c r="K87" s="92">
        <f t="shared" si="38"/>
        <v>0</v>
      </c>
    </row>
    <row r="88" spans="1:11" ht="99.6" hidden="1" customHeight="1" x14ac:dyDescent="0.2">
      <c r="A88" s="45" t="s">
        <v>139</v>
      </c>
      <c r="B88" s="47" t="s">
        <v>111</v>
      </c>
      <c r="C88" s="80">
        <v>0</v>
      </c>
      <c r="D88" s="80"/>
      <c r="E88" s="80">
        <f t="shared" si="36"/>
        <v>0</v>
      </c>
      <c r="F88" s="92"/>
      <c r="G88" s="92"/>
      <c r="H88" s="92">
        <f t="shared" si="37"/>
        <v>0</v>
      </c>
      <c r="I88" s="92"/>
      <c r="J88" s="92"/>
      <c r="K88" s="92">
        <f t="shared" si="38"/>
        <v>0</v>
      </c>
    </row>
    <row r="89" spans="1:11" ht="47.25" hidden="1" x14ac:dyDescent="0.2">
      <c r="A89" s="45" t="s">
        <v>140</v>
      </c>
      <c r="B89" s="47" t="s">
        <v>141</v>
      </c>
      <c r="C89" s="80">
        <v>0</v>
      </c>
      <c r="D89" s="80"/>
      <c r="E89" s="80">
        <f t="shared" si="36"/>
        <v>0</v>
      </c>
      <c r="F89" s="92"/>
      <c r="G89" s="92"/>
      <c r="H89" s="92">
        <f t="shared" si="37"/>
        <v>0</v>
      </c>
      <c r="I89" s="92"/>
      <c r="J89" s="92"/>
      <c r="K89" s="92">
        <f t="shared" si="38"/>
        <v>0</v>
      </c>
    </row>
    <row r="90" spans="1:11" ht="47.25" x14ac:dyDescent="0.2">
      <c r="A90" s="45" t="s">
        <v>142</v>
      </c>
      <c r="B90" s="47" t="s">
        <v>143</v>
      </c>
      <c r="C90" s="80">
        <v>68742.7</v>
      </c>
      <c r="D90" s="80">
        <v>0</v>
      </c>
      <c r="E90" s="80">
        <f t="shared" si="36"/>
        <v>68742.7</v>
      </c>
      <c r="F90" s="92">
        <v>68742700</v>
      </c>
      <c r="G90" s="92"/>
      <c r="H90" s="92">
        <f t="shared" si="37"/>
        <v>68742700</v>
      </c>
      <c r="I90" s="92">
        <v>68742700</v>
      </c>
      <c r="J90" s="92"/>
      <c r="K90" s="92">
        <f t="shared" si="38"/>
        <v>68742700</v>
      </c>
    </row>
    <row r="91" spans="1:11" ht="47.25" hidden="1" x14ac:dyDescent="0.2">
      <c r="A91" s="45" t="s">
        <v>216</v>
      </c>
      <c r="B91" s="47" t="s">
        <v>218</v>
      </c>
      <c r="C91" s="80">
        <v>0</v>
      </c>
      <c r="D91" s="80"/>
      <c r="E91" s="80">
        <f t="shared" si="36"/>
        <v>0</v>
      </c>
      <c r="F91" s="92">
        <v>0</v>
      </c>
      <c r="G91" s="92"/>
      <c r="H91" s="92">
        <f t="shared" si="37"/>
        <v>0</v>
      </c>
      <c r="I91" s="92">
        <v>0</v>
      </c>
      <c r="J91" s="92"/>
      <c r="K91" s="92">
        <f t="shared" si="38"/>
        <v>0</v>
      </c>
    </row>
    <row r="92" spans="1:11" ht="47.25" x14ac:dyDescent="0.2">
      <c r="A92" s="45" t="s">
        <v>217</v>
      </c>
      <c r="B92" s="47" t="s">
        <v>219</v>
      </c>
      <c r="C92" s="80">
        <v>6761.7</v>
      </c>
      <c r="D92" s="80"/>
      <c r="E92" s="80">
        <f t="shared" si="36"/>
        <v>6761.7</v>
      </c>
      <c r="F92" s="92">
        <v>6761700</v>
      </c>
      <c r="G92" s="92"/>
      <c r="H92" s="92">
        <f>F92+G92</f>
        <v>6761700</v>
      </c>
      <c r="I92" s="92">
        <v>6761700</v>
      </c>
      <c r="J92" s="92"/>
      <c r="K92" s="92">
        <f t="shared" si="38"/>
        <v>6761700</v>
      </c>
    </row>
    <row r="93" spans="1:11" ht="78.75" hidden="1" x14ac:dyDescent="0.2">
      <c r="A93" s="45" t="s">
        <v>228</v>
      </c>
      <c r="B93" s="47" t="s">
        <v>229</v>
      </c>
      <c r="C93" s="80">
        <v>0</v>
      </c>
      <c r="D93" s="80"/>
      <c r="E93" s="80">
        <f t="shared" si="36"/>
        <v>0</v>
      </c>
      <c r="F93" s="92">
        <v>0</v>
      </c>
      <c r="G93" s="92"/>
      <c r="H93" s="92">
        <f t="shared" si="37"/>
        <v>0</v>
      </c>
      <c r="I93" s="92">
        <v>0</v>
      </c>
      <c r="J93" s="92"/>
      <c r="K93" s="92">
        <f t="shared" si="38"/>
        <v>0</v>
      </c>
    </row>
    <row r="94" spans="1:11" ht="67.150000000000006" hidden="1" customHeight="1" x14ac:dyDescent="0.2">
      <c r="A94" s="45" t="s">
        <v>232</v>
      </c>
      <c r="B94" s="47" t="s">
        <v>233</v>
      </c>
      <c r="C94" s="80">
        <v>0</v>
      </c>
      <c r="D94" s="80"/>
      <c r="E94" s="80">
        <f t="shared" si="36"/>
        <v>0</v>
      </c>
      <c r="F94" s="92">
        <v>0</v>
      </c>
      <c r="G94" s="92"/>
      <c r="H94" s="92">
        <f t="shared" si="37"/>
        <v>0</v>
      </c>
      <c r="I94" s="92">
        <v>0</v>
      </c>
      <c r="J94" s="92"/>
      <c r="K94" s="92">
        <f t="shared" si="38"/>
        <v>0</v>
      </c>
    </row>
    <row r="95" spans="1:11" ht="63" x14ac:dyDescent="0.2">
      <c r="A95" s="45" t="s">
        <v>290</v>
      </c>
      <c r="B95" s="19" t="s">
        <v>291</v>
      </c>
      <c r="C95" s="80">
        <v>1260.3</v>
      </c>
      <c r="D95" s="80">
        <v>0</v>
      </c>
      <c r="E95" s="80">
        <f t="shared" si="36"/>
        <v>1260.3</v>
      </c>
      <c r="F95" s="92">
        <v>4604300</v>
      </c>
      <c r="G95" s="92"/>
      <c r="H95" s="92">
        <f t="shared" si="37"/>
        <v>4604300</v>
      </c>
      <c r="I95" s="92">
        <v>4604300</v>
      </c>
      <c r="J95" s="92"/>
      <c r="K95" s="92">
        <f t="shared" si="38"/>
        <v>4604300</v>
      </c>
    </row>
    <row r="96" spans="1:11" ht="63" x14ac:dyDescent="0.2">
      <c r="A96" s="45" t="s">
        <v>292</v>
      </c>
      <c r="B96" s="47" t="s">
        <v>293</v>
      </c>
      <c r="C96" s="80">
        <v>0</v>
      </c>
      <c r="D96" s="80"/>
      <c r="E96" s="80">
        <f t="shared" si="36"/>
        <v>0</v>
      </c>
      <c r="F96" s="91">
        <v>7664.1</v>
      </c>
      <c r="G96" s="91">
        <v>13351.2</v>
      </c>
      <c r="H96" s="91">
        <f t="shared" si="37"/>
        <v>21015.300000000003</v>
      </c>
      <c r="I96" s="91">
        <v>21713.7</v>
      </c>
      <c r="J96" s="91">
        <v>-21713.7</v>
      </c>
      <c r="K96" s="91">
        <f t="shared" si="38"/>
        <v>0</v>
      </c>
    </row>
    <row r="97" spans="1:11" ht="47.25" x14ac:dyDescent="0.2">
      <c r="A97" s="45" t="s">
        <v>294</v>
      </c>
      <c r="B97" s="47" t="s">
        <v>295</v>
      </c>
      <c r="C97" s="80">
        <v>921.4</v>
      </c>
      <c r="D97" s="80"/>
      <c r="E97" s="80">
        <f t="shared" si="36"/>
        <v>921.4</v>
      </c>
      <c r="F97" s="40"/>
      <c r="G97" s="40"/>
      <c r="H97" s="40">
        <f t="shared" si="37"/>
        <v>0</v>
      </c>
      <c r="I97" s="40"/>
      <c r="J97" s="40"/>
      <c r="K97" s="40">
        <f t="shared" si="38"/>
        <v>0</v>
      </c>
    </row>
    <row r="98" spans="1:11" ht="18.75" x14ac:dyDescent="0.2">
      <c r="A98" s="45"/>
      <c r="B98" s="47"/>
      <c r="C98" s="80">
        <v>0</v>
      </c>
      <c r="D98" s="80"/>
      <c r="E98" s="80"/>
      <c r="F98" s="40"/>
      <c r="G98" s="40"/>
      <c r="H98" s="40"/>
      <c r="I98" s="40"/>
      <c r="J98" s="40"/>
      <c r="K98" s="40"/>
    </row>
    <row r="99" spans="1:11" ht="31.5" x14ac:dyDescent="0.2">
      <c r="A99" s="48" t="s">
        <v>144</v>
      </c>
      <c r="B99" s="49" t="s">
        <v>71</v>
      </c>
      <c r="C99" s="79">
        <f>(C100+C101+C123+C124+C125)</f>
        <v>1799298.8000000003</v>
      </c>
      <c r="D99" s="79">
        <f t="shared" ref="D99:K99" si="39">D100+D101+D123+D124+D125</f>
        <v>3930.8</v>
      </c>
      <c r="E99" s="79">
        <f t="shared" si="39"/>
        <v>1803229.6</v>
      </c>
      <c r="F99" s="96">
        <f t="shared" si="39"/>
        <v>1846571599.0999999</v>
      </c>
      <c r="G99" s="96">
        <f t="shared" si="39"/>
        <v>3327.2</v>
      </c>
      <c r="H99" s="96">
        <f t="shared" si="39"/>
        <v>1846574926.3</v>
      </c>
      <c r="I99" s="96">
        <f t="shared" si="39"/>
        <v>1956510615.8</v>
      </c>
      <c r="J99" s="96">
        <f t="shared" si="39"/>
        <v>3710.5</v>
      </c>
      <c r="K99" s="96">
        <f t="shared" si="39"/>
        <v>1956514326.3</v>
      </c>
    </row>
    <row r="100" spans="1:11" ht="18.75" hidden="1" x14ac:dyDescent="0.2">
      <c r="A100" s="46"/>
      <c r="B100" s="21"/>
      <c r="C100" s="80"/>
      <c r="D100" s="80"/>
      <c r="E100" s="80">
        <f>C100+D100</f>
        <v>0</v>
      </c>
      <c r="F100" s="92"/>
      <c r="G100" s="92"/>
      <c r="H100" s="92">
        <f>F100+G100</f>
        <v>0</v>
      </c>
      <c r="I100" s="92"/>
      <c r="J100" s="92"/>
      <c r="K100" s="92">
        <f>I100+J100</f>
        <v>0</v>
      </c>
    </row>
    <row r="101" spans="1:11" ht="36.6" customHeight="1" x14ac:dyDescent="0.2">
      <c r="A101" s="46" t="s">
        <v>145</v>
      </c>
      <c r="B101" s="50" t="s">
        <v>146</v>
      </c>
      <c r="C101" s="83">
        <f>C102</f>
        <v>1726917.3000000003</v>
      </c>
      <c r="D101" s="83">
        <f>D102</f>
        <v>3930.8</v>
      </c>
      <c r="E101" s="83">
        <f>E102</f>
        <v>1730848.1</v>
      </c>
      <c r="F101" s="99">
        <f t="shared" ref="F101:K101" si="40">F102</f>
        <v>1846505700</v>
      </c>
      <c r="G101" s="99">
        <f t="shared" si="40"/>
        <v>0</v>
      </c>
      <c r="H101" s="99">
        <f t="shared" si="40"/>
        <v>1846505700</v>
      </c>
      <c r="I101" s="99">
        <f t="shared" si="40"/>
        <v>1956445100</v>
      </c>
      <c r="J101" s="99">
        <f t="shared" si="40"/>
        <v>0</v>
      </c>
      <c r="K101" s="99">
        <f t="shared" si="40"/>
        <v>1956445100</v>
      </c>
    </row>
    <row r="102" spans="1:11" ht="33" customHeight="1" x14ac:dyDescent="0.2">
      <c r="A102" s="46" t="s">
        <v>147</v>
      </c>
      <c r="B102" s="50" t="s">
        <v>72</v>
      </c>
      <c r="C102" s="85">
        <f>(SUM(C103:C122))</f>
        <v>1726917.3000000003</v>
      </c>
      <c r="D102" s="85">
        <f t="shared" ref="D102:H102" si="41">SUM(D103:D122)</f>
        <v>3930.8</v>
      </c>
      <c r="E102" s="85">
        <f t="shared" si="41"/>
        <v>1730848.1</v>
      </c>
      <c r="F102" s="100">
        <f t="shared" si="41"/>
        <v>1846505700</v>
      </c>
      <c r="G102" s="100">
        <f t="shared" si="41"/>
        <v>0</v>
      </c>
      <c r="H102" s="100">
        <f t="shared" si="41"/>
        <v>1846505700</v>
      </c>
      <c r="I102" s="100">
        <f>SUM(I103:I122)</f>
        <v>1956445100</v>
      </c>
      <c r="J102" s="100">
        <f t="shared" ref="J102:K102" si="42">SUM(J103:J122)</f>
        <v>0</v>
      </c>
      <c r="K102" s="100">
        <f t="shared" si="42"/>
        <v>1956445100</v>
      </c>
    </row>
    <row r="103" spans="1:11" ht="47.25" x14ac:dyDescent="0.2">
      <c r="A103" s="46" t="s">
        <v>148</v>
      </c>
      <c r="B103" s="22" t="s">
        <v>73</v>
      </c>
      <c r="C103" s="80">
        <v>895126.3</v>
      </c>
      <c r="D103" s="80">
        <v>1886.3</v>
      </c>
      <c r="E103" s="80">
        <f t="shared" ref="E103:E125" si="43">C103+D103</f>
        <v>897012.60000000009</v>
      </c>
      <c r="F103" s="92">
        <v>1089218800</v>
      </c>
      <c r="G103" s="92"/>
      <c r="H103" s="92">
        <f t="shared" ref="H103:H124" si="44">F103+G103</f>
        <v>1089218800</v>
      </c>
      <c r="I103" s="92">
        <v>1186512200</v>
      </c>
      <c r="J103" s="92"/>
      <c r="K103" s="92">
        <f t="shared" ref="K103:K124" si="45">I103+J103</f>
        <v>1186512200</v>
      </c>
    </row>
    <row r="104" spans="1:11" ht="78.75" x14ac:dyDescent="0.2">
      <c r="A104" s="46" t="s">
        <v>149</v>
      </c>
      <c r="B104" s="21" t="s">
        <v>74</v>
      </c>
      <c r="C104" s="80">
        <v>1433.9</v>
      </c>
      <c r="D104" s="80">
        <v>46.3</v>
      </c>
      <c r="E104" s="80">
        <f t="shared" si="43"/>
        <v>1480.2</v>
      </c>
      <c r="F104" s="92">
        <v>1403600</v>
      </c>
      <c r="G104" s="92"/>
      <c r="H104" s="92">
        <f t="shared" si="44"/>
        <v>1403600</v>
      </c>
      <c r="I104" s="92">
        <v>1403600</v>
      </c>
      <c r="J104" s="92"/>
      <c r="K104" s="92">
        <f t="shared" si="45"/>
        <v>1403600</v>
      </c>
    </row>
    <row r="105" spans="1:11" ht="145.15" customHeight="1" x14ac:dyDescent="0.2">
      <c r="A105" s="46" t="s">
        <v>150</v>
      </c>
      <c r="B105" s="21" t="s">
        <v>151</v>
      </c>
      <c r="C105" s="80">
        <v>2150.8000000000002</v>
      </c>
      <c r="D105" s="80">
        <v>69.5</v>
      </c>
      <c r="E105" s="80">
        <f t="shared" si="43"/>
        <v>2220.3000000000002</v>
      </c>
      <c r="F105" s="92">
        <v>2105400</v>
      </c>
      <c r="G105" s="92"/>
      <c r="H105" s="92">
        <f t="shared" si="44"/>
        <v>2105400</v>
      </c>
      <c r="I105" s="92">
        <v>2105400</v>
      </c>
      <c r="J105" s="92"/>
      <c r="K105" s="92">
        <f t="shared" si="45"/>
        <v>2105400</v>
      </c>
    </row>
    <row r="106" spans="1:11" ht="47.25" x14ac:dyDescent="0.2">
      <c r="A106" s="46" t="s">
        <v>152</v>
      </c>
      <c r="B106" s="21" t="s">
        <v>153</v>
      </c>
      <c r="C106" s="80">
        <v>10732.5</v>
      </c>
      <c r="D106" s="80"/>
      <c r="E106" s="80">
        <f t="shared" si="43"/>
        <v>10732.5</v>
      </c>
      <c r="F106" s="92">
        <v>10732500</v>
      </c>
      <c r="G106" s="92"/>
      <c r="H106" s="92">
        <f t="shared" si="44"/>
        <v>10732500</v>
      </c>
      <c r="I106" s="92">
        <v>11148500</v>
      </c>
      <c r="J106" s="92"/>
      <c r="K106" s="92">
        <f t="shared" si="45"/>
        <v>11148500</v>
      </c>
    </row>
    <row r="107" spans="1:11" ht="98.45" customHeight="1" x14ac:dyDescent="0.2">
      <c r="A107" s="39" t="s">
        <v>154</v>
      </c>
      <c r="B107" s="19" t="s">
        <v>75</v>
      </c>
      <c r="C107" s="80">
        <v>1075.4000000000001</v>
      </c>
      <c r="D107" s="80">
        <v>34.700000000000003</v>
      </c>
      <c r="E107" s="80">
        <f t="shared" si="43"/>
        <v>1110.1000000000001</v>
      </c>
      <c r="F107" s="92">
        <v>1052700</v>
      </c>
      <c r="G107" s="92"/>
      <c r="H107" s="92">
        <f t="shared" si="44"/>
        <v>1052700</v>
      </c>
      <c r="I107" s="92">
        <v>1052700</v>
      </c>
      <c r="J107" s="92"/>
      <c r="K107" s="92">
        <f t="shared" si="45"/>
        <v>1052700</v>
      </c>
    </row>
    <row r="108" spans="1:11" ht="126" x14ac:dyDescent="0.2">
      <c r="A108" s="46" t="s">
        <v>155</v>
      </c>
      <c r="B108" s="20" t="s">
        <v>156</v>
      </c>
      <c r="C108" s="80">
        <v>6452.5</v>
      </c>
      <c r="D108" s="80">
        <v>208.3</v>
      </c>
      <c r="E108" s="80">
        <f t="shared" si="43"/>
        <v>6660.8</v>
      </c>
      <c r="F108" s="92">
        <v>6316100</v>
      </c>
      <c r="G108" s="92"/>
      <c r="H108" s="92">
        <f t="shared" si="44"/>
        <v>6316100</v>
      </c>
      <c r="I108" s="92">
        <v>6316100</v>
      </c>
      <c r="J108" s="92"/>
      <c r="K108" s="92">
        <f t="shared" si="45"/>
        <v>6316100</v>
      </c>
    </row>
    <row r="109" spans="1:11" ht="78.75" x14ac:dyDescent="0.2">
      <c r="A109" s="46" t="s">
        <v>157</v>
      </c>
      <c r="B109" s="23" t="s">
        <v>76</v>
      </c>
      <c r="C109" s="80">
        <v>6811</v>
      </c>
      <c r="D109" s="80">
        <v>219.9</v>
      </c>
      <c r="E109" s="80">
        <f t="shared" si="43"/>
        <v>7030.9</v>
      </c>
      <c r="F109" s="92">
        <v>5965200</v>
      </c>
      <c r="G109" s="92"/>
      <c r="H109" s="92">
        <f t="shared" si="44"/>
        <v>5965200</v>
      </c>
      <c r="I109" s="92">
        <v>5965200</v>
      </c>
      <c r="J109" s="92"/>
      <c r="K109" s="92">
        <f t="shared" si="45"/>
        <v>5965200</v>
      </c>
    </row>
    <row r="110" spans="1:11" ht="78.75" x14ac:dyDescent="0.2">
      <c r="A110" s="46" t="s">
        <v>158</v>
      </c>
      <c r="B110" s="20" t="s">
        <v>77</v>
      </c>
      <c r="C110" s="80">
        <v>1433.9</v>
      </c>
      <c r="D110" s="80">
        <v>46.3</v>
      </c>
      <c r="E110" s="80">
        <f t="shared" si="43"/>
        <v>1480.2</v>
      </c>
      <c r="F110" s="92">
        <v>1052700</v>
      </c>
      <c r="G110" s="92"/>
      <c r="H110" s="92">
        <f t="shared" si="44"/>
        <v>1052700</v>
      </c>
      <c r="I110" s="92">
        <v>1052700</v>
      </c>
      <c r="J110" s="92"/>
      <c r="K110" s="92">
        <f t="shared" si="45"/>
        <v>1052700</v>
      </c>
    </row>
    <row r="111" spans="1:11" ht="94.5" x14ac:dyDescent="0.2">
      <c r="A111" s="46" t="s">
        <v>159</v>
      </c>
      <c r="B111" s="24" t="s">
        <v>160</v>
      </c>
      <c r="C111" s="80">
        <v>2257</v>
      </c>
      <c r="D111" s="80"/>
      <c r="E111" s="80">
        <f t="shared" si="43"/>
        <v>2257</v>
      </c>
      <c r="F111" s="92">
        <v>2500800</v>
      </c>
      <c r="G111" s="92"/>
      <c r="H111" s="92">
        <f t="shared" si="44"/>
        <v>2500800</v>
      </c>
      <c r="I111" s="92">
        <v>2571500</v>
      </c>
      <c r="J111" s="92"/>
      <c r="K111" s="92">
        <f t="shared" si="45"/>
        <v>2571500</v>
      </c>
    </row>
    <row r="112" spans="1:11" ht="78.75" x14ac:dyDescent="0.2">
      <c r="A112" s="39" t="s">
        <v>161</v>
      </c>
      <c r="B112" s="51" t="s">
        <v>78</v>
      </c>
      <c r="C112" s="80">
        <v>55088.3</v>
      </c>
      <c r="D112" s="80"/>
      <c r="E112" s="80">
        <f t="shared" si="43"/>
        <v>55088.3</v>
      </c>
      <c r="F112" s="92">
        <v>58585700</v>
      </c>
      <c r="G112" s="92"/>
      <c r="H112" s="92">
        <f t="shared" si="44"/>
        <v>58585700</v>
      </c>
      <c r="I112" s="92">
        <v>58585700</v>
      </c>
      <c r="J112" s="92"/>
      <c r="K112" s="92">
        <f t="shared" si="45"/>
        <v>58585700</v>
      </c>
    </row>
    <row r="113" spans="1:11" ht="63" x14ac:dyDescent="0.2">
      <c r="A113" s="9" t="s">
        <v>162</v>
      </c>
      <c r="B113" s="19" t="s">
        <v>79</v>
      </c>
      <c r="C113" s="80">
        <v>716.9</v>
      </c>
      <c r="D113" s="80">
        <v>23.2</v>
      </c>
      <c r="E113" s="80">
        <f t="shared" si="43"/>
        <v>740.1</v>
      </c>
      <c r="F113" s="92">
        <v>701800</v>
      </c>
      <c r="G113" s="92"/>
      <c r="H113" s="92">
        <f t="shared" si="44"/>
        <v>701800</v>
      </c>
      <c r="I113" s="92">
        <v>701800</v>
      </c>
      <c r="J113" s="92"/>
      <c r="K113" s="92">
        <f t="shared" si="45"/>
        <v>701800</v>
      </c>
    </row>
    <row r="114" spans="1:11" ht="69" customHeight="1" x14ac:dyDescent="0.2">
      <c r="A114" s="9" t="s">
        <v>163</v>
      </c>
      <c r="B114" s="25" t="s">
        <v>80</v>
      </c>
      <c r="C114" s="80">
        <v>92302.1</v>
      </c>
      <c r="D114" s="80"/>
      <c r="E114" s="80">
        <f t="shared" si="43"/>
        <v>92302.1</v>
      </c>
      <c r="F114" s="92">
        <v>85720600</v>
      </c>
      <c r="G114" s="92"/>
      <c r="H114" s="92">
        <f t="shared" si="44"/>
        <v>85720600</v>
      </c>
      <c r="I114" s="92">
        <v>88720800</v>
      </c>
      <c r="J114" s="92"/>
      <c r="K114" s="92">
        <f t="shared" si="45"/>
        <v>88720800</v>
      </c>
    </row>
    <row r="115" spans="1:11" ht="79.900000000000006" customHeight="1" x14ac:dyDescent="0.2">
      <c r="A115" s="9" t="s">
        <v>164</v>
      </c>
      <c r="B115" s="52" t="s">
        <v>81</v>
      </c>
      <c r="C115" s="80">
        <v>23235.599999999999</v>
      </c>
      <c r="D115" s="80"/>
      <c r="E115" s="80">
        <f t="shared" si="43"/>
        <v>23235.599999999999</v>
      </c>
      <c r="F115" s="92">
        <v>20722000</v>
      </c>
      <c r="G115" s="92"/>
      <c r="H115" s="92">
        <f t="shared" si="44"/>
        <v>20722000</v>
      </c>
      <c r="I115" s="92">
        <v>20722000</v>
      </c>
      <c r="J115" s="92"/>
      <c r="K115" s="92">
        <f t="shared" si="45"/>
        <v>20722000</v>
      </c>
    </row>
    <row r="116" spans="1:11" ht="78.75" x14ac:dyDescent="0.2">
      <c r="A116" s="9" t="s">
        <v>165</v>
      </c>
      <c r="B116" s="52" t="s">
        <v>82</v>
      </c>
      <c r="C116" s="80">
        <v>8444.6</v>
      </c>
      <c r="D116" s="80"/>
      <c r="E116" s="80">
        <f t="shared" si="43"/>
        <v>8444.6</v>
      </c>
      <c r="F116" s="92">
        <v>8150600</v>
      </c>
      <c r="G116" s="92"/>
      <c r="H116" s="92">
        <f t="shared" si="44"/>
        <v>8150600</v>
      </c>
      <c r="I116" s="92">
        <v>8150600</v>
      </c>
      <c r="J116" s="92"/>
      <c r="K116" s="92">
        <f t="shared" si="45"/>
        <v>8150600</v>
      </c>
    </row>
    <row r="117" spans="1:11" ht="170.45" customHeight="1" x14ac:dyDescent="0.2">
      <c r="A117" s="9" t="s">
        <v>166</v>
      </c>
      <c r="B117" s="52" t="s">
        <v>83</v>
      </c>
      <c r="C117" s="80">
        <v>1414.9</v>
      </c>
      <c r="D117" s="80"/>
      <c r="E117" s="80">
        <f t="shared" si="43"/>
        <v>1414.9</v>
      </c>
      <c r="F117" s="92">
        <v>1956500</v>
      </c>
      <c r="G117" s="92"/>
      <c r="H117" s="92">
        <f t="shared" si="44"/>
        <v>1956500</v>
      </c>
      <c r="I117" s="92">
        <v>2022800</v>
      </c>
      <c r="J117" s="92"/>
      <c r="K117" s="92">
        <f t="shared" si="45"/>
        <v>2022800</v>
      </c>
    </row>
    <row r="118" spans="1:11" ht="47.25" x14ac:dyDescent="0.2">
      <c r="A118" s="46" t="s">
        <v>167</v>
      </c>
      <c r="B118" s="20" t="s">
        <v>84</v>
      </c>
      <c r="C118" s="80">
        <v>617983.80000000005</v>
      </c>
      <c r="D118" s="80">
        <v>1396.3</v>
      </c>
      <c r="E118" s="80">
        <f t="shared" si="43"/>
        <v>619380.10000000009</v>
      </c>
      <c r="F118" s="92">
        <v>549769400</v>
      </c>
      <c r="G118" s="92"/>
      <c r="H118" s="92">
        <f t="shared" si="44"/>
        <v>549769400</v>
      </c>
      <c r="I118" s="92">
        <v>558855600</v>
      </c>
      <c r="J118" s="92"/>
      <c r="K118" s="92">
        <f t="shared" si="45"/>
        <v>558855600</v>
      </c>
    </row>
    <row r="119" spans="1:11" ht="147" customHeight="1" x14ac:dyDescent="0.2">
      <c r="A119" s="46" t="s">
        <v>168</v>
      </c>
      <c r="B119" s="20" t="s">
        <v>85</v>
      </c>
      <c r="C119" s="80">
        <v>144.9</v>
      </c>
      <c r="D119" s="80"/>
      <c r="E119" s="80">
        <f t="shared" si="43"/>
        <v>144.9</v>
      </c>
      <c r="F119" s="92">
        <v>176300</v>
      </c>
      <c r="G119" s="92"/>
      <c r="H119" s="92">
        <f t="shared" si="44"/>
        <v>176300</v>
      </c>
      <c r="I119" s="92">
        <v>182900</v>
      </c>
      <c r="J119" s="92"/>
      <c r="K119" s="92">
        <f t="shared" si="45"/>
        <v>182900</v>
      </c>
    </row>
    <row r="120" spans="1:11" ht="63" hidden="1" x14ac:dyDescent="0.2">
      <c r="A120" s="46" t="s">
        <v>169</v>
      </c>
      <c r="B120" s="20" t="s">
        <v>86</v>
      </c>
      <c r="C120" s="80">
        <v>0</v>
      </c>
      <c r="D120" s="80">
        <v>0</v>
      </c>
      <c r="E120" s="80">
        <f t="shared" si="43"/>
        <v>0</v>
      </c>
      <c r="F120" s="92">
        <v>0</v>
      </c>
      <c r="G120" s="92">
        <v>0</v>
      </c>
      <c r="H120" s="92">
        <f t="shared" si="44"/>
        <v>0</v>
      </c>
      <c r="I120" s="92">
        <v>0</v>
      </c>
      <c r="J120" s="92">
        <v>0</v>
      </c>
      <c r="K120" s="92">
        <f t="shared" si="45"/>
        <v>0</v>
      </c>
    </row>
    <row r="121" spans="1:11" ht="47.25" hidden="1" x14ac:dyDescent="0.2">
      <c r="A121" s="46" t="s">
        <v>170</v>
      </c>
      <c r="B121" s="20" t="s">
        <v>87</v>
      </c>
      <c r="C121" s="80">
        <v>0</v>
      </c>
      <c r="D121" s="80">
        <v>0</v>
      </c>
      <c r="E121" s="80">
        <f t="shared" si="43"/>
        <v>0</v>
      </c>
      <c r="F121" s="92">
        <v>0</v>
      </c>
      <c r="G121" s="92">
        <v>0</v>
      </c>
      <c r="H121" s="92">
        <f t="shared" si="44"/>
        <v>0</v>
      </c>
      <c r="I121" s="92">
        <v>0</v>
      </c>
      <c r="J121" s="92">
        <v>0</v>
      </c>
      <c r="K121" s="92">
        <f t="shared" si="45"/>
        <v>0</v>
      </c>
    </row>
    <row r="122" spans="1:11" ht="78.75" x14ac:dyDescent="0.2">
      <c r="A122" s="46" t="s">
        <v>250</v>
      </c>
      <c r="B122" s="20" t="s">
        <v>251</v>
      </c>
      <c r="C122" s="80">
        <v>112.9</v>
      </c>
      <c r="D122" s="80">
        <v>0</v>
      </c>
      <c r="E122" s="80">
        <f t="shared" si="43"/>
        <v>112.9</v>
      </c>
      <c r="F122" s="92">
        <v>375000</v>
      </c>
      <c r="G122" s="92">
        <v>0</v>
      </c>
      <c r="H122" s="92">
        <f t="shared" si="44"/>
        <v>375000</v>
      </c>
      <c r="I122" s="92">
        <v>375000</v>
      </c>
      <c r="J122" s="92">
        <v>0</v>
      </c>
      <c r="K122" s="92">
        <f t="shared" si="45"/>
        <v>375000</v>
      </c>
    </row>
    <row r="123" spans="1:11" ht="63" hidden="1" x14ac:dyDescent="0.2">
      <c r="A123" s="9" t="s">
        <v>171</v>
      </c>
      <c r="B123" s="18" t="s">
        <v>172</v>
      </c>
      <c r="C123" s="84">
        <v>0</v>
      </c>
      <c r="D123" s="84">
        <v>0</v>
      </c>
      <c r="E123" s="80">
        <f t="shared" si="43"/>
        <v>0</v>
      </c>
      <c r="F123" s="68"/>
      <c r="G123" s="68"/>
      <c r="H123" s="40">
        <f t="shared" si="44"/>
        <v>0</v>
      </c>
      <c r="I123" s="68"/>
      <c r="J123" s="68"/>
      <c r="K123" s="40">
        <f t="shared" si="45"/>
        <v>0</v>
      </c>
    </row>
    <row r="124" spans="1:11" ht="65.45" customHeight="1" x14ac:dyDescent="0.2">
      <c r="A124" s="9" t="s">
        <v>264</v>
      </c>
      <c r="B124" s="18" t="s">
        <v>265</v>
      </c>
      <c r="C124" s="84">
        <v>69226.3</v>
      </c>
      <c r="D124" s="84"/>
      <c r="E124" s="80">
        <f t="shared" si="43"/>
        <v>69226.3</v>
      </c>
      <c r="F124" s="93">
        <v>65899.100000000006</v>
      </c>
      <c r="G124" s="93">
        <v>3327.2</v>
      </c>
      <c r="H124" s="91">
        <f t="shared" si="44"/>
        <v>69226.3</v>
      </c>
      <c r="I124" s="93">
        <v>65515.8</v>
      </c>
      <c r="J124" s="93">
        <v>3710.5</v>
      </c>
      <c r="K124" s="91">
        <f t="shared" si="45"/>
        <v>69226.3</v>
      </c>
    </row>
    <row r="125" spans="1:11" ht="65.45" customHeight="1" x14ac:dyDescent="0.2">
      <c r="A125" s="9" t="s">
        <v>296</v>
      </c>
      <c r="B125" s="18" t="s">
        <v>297</v>
      </c>
      <c r="C125" s="84">
        <v>3155.2</v>
      </c>
      <c r="D125" s="84">
        <v>0</v>
      </c>
      <c r="E125" s="80">
        <f t="shared" si="43"/>
        <v>3155.2</v>
      </c>
      <c r="F125" s="68"/>
      <c r="G125" s="68"/>
      <c r="H125" s="40"/>
      <c r="I125" s="68"/>
      <c r="J125" s="68"/>
      <c r="K125" s="40"/>
    </row>
    <row r="126" spans="1:11" ht="18.75" x14ac:dyDescent="0.2">
      <c r="A126" s="53" t="s">
        <v>173</v>
      </c>
      <c r="B126" s="27" t="s">
        <v>88</v>
      </c>
      <c r="C126" s="89">
        <f>C127+C137</f>
        <v>35980.534200000002</v>
      </c>
      <c r="D126" s="89">
        <f>D127+D137</f>
        <v>3760692.8</v>
      </c>
      <c r="E126" s="89">
        <f>E127+E137</f>
        <v>3796673.3341999999</v>
      </c>
      <c r="F126" s="101">
        <f t="shared" ref="F126:K126" si="46">F127+F137</f>
        <v>13775700</v>
      </c>
      <c r="G126" s="101">
        <f t="shared" si="46"/>
        <v>0</v>
      </c>
      <c r="H126" s="101">
        <f t="shared" si="46"/>
        <v>13775700</v>
      </c>
      <c r="I126" s="101">
        <f t="shared" si="46"/>
        <v>20275700</v>
      </c>
      <c r="J126" s="101">
        <f t="shared" si="46"/>
        <v>0</v>
      </c>
      <c r="K126" s="101">
        <f t="shared" si="46"/>
        <v>20275700</v>
      </c>
    </row>
    <row r="127" spans="1:11" ht="64.900000000000006" customHeight="1" x14ac:dyDescent="0.2">
      <c r="A127" s="9" t="s">
        <v>174</v>
      </c>
      <c r="B127" s="11" t="s">
        <v>175</v>
      </c>
      <c r="C127" s="85">
        <f>C128</f>
        <v>35271.5</v>
      </c>
      <c r="D127" s="85">
        <f t="shared" ref="D127:K127" si="47">D128</f>
        <v>0</v>
      </c>
      <c r="E127" s="85">
        <f t="shared" si="47"/>
        <v>35271.5</v>
      </c>
      <c r="F127" s="100">
        <f t="shared" si="47"/>
        <v>13775700</v>
      </c>
      <c r="G127" s="100">
        <f t="shared" si="47"/>
        <v>0</v>
      </c>
      <c r="H127" s="100">
        <f t="shared" si="47"/>
        <v>13775700</v>
      </c>
      <c r="I127" s="100">
        <f t="shared" si="47"/>
        <v>13775700</v>
      </c>
      <c r="J127" s="100">
        <f t="shared" si="47"/>
        <v>0</v>
      </c>
      <c r="K127" s="100">
        <f t="shared" si="47"/>
        <v>13775700</v>
      </c>
    </row>
    <row r="128" spans="1:11" ht="78.75" x14ac:dyDescent="0.2">
      <c r="A128" s="9" t="s">
        <v>176</v>
      </c>
      <c r="B128" s="26" t="s">
        <v>89</v>
      </c>
      <c r="C128" s="37">
        <f>SUM(C129:C136)</f>
        <v>35271.5</v>
      </c>
      <c r="D128" s="37">
        <f t="shared" ref="D128:E128" si="48">SUM(D129:D136)</f>
        <v>0</v>
      </c>
      <c r="E128" s="37">
        <f t="shared" si="48"/>
        <v>35271.5</v>
      </c>
      <c r="F128" s="98">
        <f>SUM(F129:F136)</f>
        <v>13775700</v>
      </c>
      <c r="G128" s="98">
        <f t="shared" ref="G128:H128" si="49">SUM(G129:G136)</f>
        <v>0</v>
      </c>
      <c r="H128" s="98">
        <f t="shared" si="49"/>
        <v>13775700</v>
      </c>
      <c r="I128" s="98">
        <f>SUM(I129:I136)</f>
        <v>13775700</v>
      </c>
      <c r="J128" s="98">
        <f t="shared" ref="J128:K128" si="50">SUM(J129:J136)</f>
        <v>0</v>
      </c>
      <c r="K128" s="98">
        <f t="shared" si="50"/>
        <v>13775700</v>
      </c>
    </row>
    <row r="129" spans="1:11" ht="78.75" x14ac:dyDescent="0.2">
      <c r="A129" s="9" t="s">
        <v>177</v>
      </c>
      <c r="B129" s="26" t="s">
        <v>102</v>
      </c>
      <c r="C129" s="37">
        <v>240</v>
      </c>
      <c r="D129" s="37"/>
      <c r="E129" s="80">
        <f>C129+D129</f>
        <v>240</v>
      </c>
      <c r="F129" s="98">
        <v>240000</v>
      </c>
      <c r="G129" s="98"/>
      <c r="H129" s="92">
        <f>F129+G129</f>
        <v>240000</v>
      </c>
      <c r="I129" s="98">
        <v>240000</v>
      </c>
      <c r="J129" s="98"/>
      <c r="K129" s="92">
        <f>I129+J129</f>
        <v>240000</v>
      </c>
    </row>
    <row r="130" spans="1:11" ht="63" hidden="1" x14ac:dyDescent="0.2">
      <c r="A130" s="9" t="s">
        <v>178</v>
      </c>
      <c r="B130" s="26" t="s">
        <v>103</v>
      </c>
      <c r="C130" s="37">
        <v>0</v>
      </c>
      <c r="D130" s="37"/>
      <c r="E130" s="80">
        <f>C130+D130</f>
        <v>0</v>
      </c>
      <c r="F130" s="98"/>
      <c r="G130" s="98"/>
      <c r="H130" s="92">
        <f>F130+G130</f>
        <v>0</v>
      </c>
      <c r="I130" s="98"/>
      <c r="J130" s="98"/>
      <c r="K130" s="92">
        <f>I130+J130</f>
        <v>0</v>
      </c>
    </row>
    <row r="131" spans="1:11" ht="78.75" x14ac:dyDescent="0.2">
      <c r="A131" s="9" t="s">
        <v>179</v>
      </c>
      <c r="B131" s="26" t="s">
        <v>104</v>
      </c>
      <c r="C131" s="37">
        <v>1029.0999999999999</v>
      </c>
      <c r="D131" s="37"/>
      <c r="E131" s="80">
        <f>C131+D131</f>
        <v>1029.0999999999999</v>
      </c>
      <c r="F131" s="98">
        <v>999900</v>
      </c>
      <c r="G131" s="98"/>
      <c r="H131" s="92">
        <f>F131+G131</f>
        <v>999900</v>
      </c>
      <c r="I131" s="98">
        <v>999900</v>
      </c>
      <c r="J131" s="98"/>
      <c r="K131" s="92">
        <f>I131+J131</f>
        <v>999900</v>
      </c>
    </row>
    <row r="132" spans="1:11" ht="78.75" x14ac:dyDescent="0.2">
      <c r="A132" s="9" t="s">
        <v>180</v>
      </c>
      <c r="B132" s="26" t="s">
        <v>106</v>
      </c>
      <c r="C132" s="37">
        <v>3318.3</v>
      </c>
      <c r="D132" s="37">
        <v>0</v>
      </c>
      <c r="E132" s="80">
        <f>C132+D132</f>
        <v>3318.3</v>
      </c>
      <c r="F132" s="98">
        <v>2535800</v>
      </c>
      <c r="G132" s="98"/>
      <c r="H132" s="92">
        <f>F132+G132</f>
        <v>2535800</v>
      </c>
      <c r="I132" s="98">
        <v>2535800</v>
      </c>
      <c r="J132" s="98"/>
      <c r="K132" s="92">
        <f>I132+J132</f>
        <v>2535800</v>
      </c>
    </row>
    <row r="133" spans="1:11" ht="78.75" hidden="1" x14ac:dyDescent="0.2">
      <c r="A133" s="9" t="s">
        <v>234</v>
      </c>
      <c r="B133" s="11" t="s">
        <v>236</v>
      </c>
      <c r="C133" s="37">
        <v>0</v>
      </c>
      <c r="D133" s="37">
        <v>0</v>
      </c>
      <c r="E133" s="80">
        <f t="shared" ref="E133:E136" si="51">C133+D133</f>
        <v>0</v>
      </c>
      <c r="F133" s="98">
        <v>0</v>
      </c>
      <c r="G133" s="98"/>
      <c r="H133" s="92">
        <f t="shared" ref="H133:H136" si="52">F133+G133</f>
        <v>0</v>
      </c>
      <c r="I133" s="98"/>
      <c r="J133" s="98"/>
      <c r="K133" s="92">
        <f t="shared" ref="K133:K136" si="53">I133+J133</f>
        <v>0</v>
      </c>
    </row>
    <row r="134" spans="1:11" ht="94.5" x14ac:dyDescent="0.2">
      <c r="A134" s="9" t="s">
        <v>235</v>
      </c>
      <c r="B134" s="54" t="s">
        <v>266</v>
      </c>
      <c r="C134" s="37">
        <v>18500.099999999999</v>
      </c>
      <c r="D134" s="37">
        <v>0</v>
      </c>
      <c r="E134" s="80">
        <f t="shared" si="51"/>
        <v>18500.099999999999</v>
      </c>
      <c r="F134" s="98">
        <v>0</v>
      </c>
      <c r="G134" s="98"/>
      <c r="H134" s="92">
        <f t="shared" si="52"/>
        <v>0</v>
      </c>
      <c r="I134" s="98">
        <v>0</v>
      </c>
      <c r="J134" s="98"/>
      <c r="K134" s="92">
        <f t="shared" si="53"/>
        <v>0</v>
      </c>
    </row>
    <row r="135" spans="1:11" ht="63" x14ac:dyDescent="0.2">
      <c r="A135" s="9" t="s">
        <v>300</v>
      </c>
      <c r="B135" s="54" t="s">
        <v>237</v>
      </c>
      <c r="C135" s="37">
        <v>1</v>
      </c>
      <c r="D135" s="37"/>
      <c r="E135" s="80">
        <f t="shared" si="51"/>
        <v>1</v>
      </c>
      <c r="F135" s="98">
        <v>0</v>
      </c>
      <c r="G135" s="98"/>
      <c r="H135" s="92">
        <f t="shared" si="52"/>
        <v>0</v>
      </c>
      <c r="I135" s="98">
        <v>0</v>
      </c>
      <c r="J135" s="98"/>
      <c r="K135" s="92">
        <f t="shared" si="53"/>
        <v>0</v>
      </c>
    </row>
    <row r="136" spans="1:11" ht="78.75" x14ac:dyDescent="0.2">
      <c r="A136" s="9" t="s">
        <v>298</v>
      </c>
      <c r="B136" s="26" t="s">
        <v>299</v>
      </c>
      <c r="C136" s="37">
        <v>12183</v>
      </c>
      <c r="D136" s="37"/>
      <c r="E136" s="80">
        <f t="shared" si="51"/>
        <v>12183</v>
      </c>
      <c r="F136" s="98">
        <v>10000000</v>
      </c>
      <c r="G136" s="98"/>
      <c r="H136" s="92">
        <f t="shared" si="52"/>
        <v>10000000</v>
      </c>
      <c r="I136" s="98">
        <v>10000000</v>
      </c>
      <c r="J136" s="98"/>
      <c r="K136" s="92">
        <f t="shared" si="53"/>
        <v>10000000</v>
      </c>
    </row>
    <row r="137" spans="1:11" ht="22.9" customHeight="1" x14ac:dyDescent="0.2">
      <c r="A137" s="9" t="s">
        <v>181</v>
      </c>
      <c r="B137" s="26" t="s">
        <v>182</v>
      </c>
      <c r="C137" s="37">
        <f>C138</f>
        <v>709.03420000000006</v>
      </c>
      <c r="D137" s="37">
        <f>D138</f>
        <v>3760692.8</v>
      </c>
      <c r="E137" s="37">
        <f>E138</f>
        <v>3761401.8341999999</v>
      </c>
      <c r="F137" s="98">
        <f t="shared" ref="F137:K137" si="54">F138</f>
        <v>0</v>
      </c>
      <c r="G137" s="98">
        <f t="shared" si="54"/>
        <v>0</v>
      </c>
      <c r="H137" s="98">
        <f t="shared" si="54"/>
        <v>0</v>
      </c>
      <c r="I137" s="98">
        <f t="shared" si="54"/>
        <v>6500000</v>
      </c>
      <c r="J137" s="98">
        <f t="shared" si="54"/>
        <v>0</v>
      </c>
      <c r="K137" s="98">
        <f t="shared" si="54"/>
        <v>6500000</v>
      </c>
    </row>
    <row r="138" spans="1:11" ht="31.5" x14ac:dyDescent="0.2">
      <c r="A138" s="9" t="s">
        <v>183</v>
      </c>
      <c r="B138" s="26" t="s">
        <v>184</v>
      </c>
      <c r="C138" s="86">
        <f>SUM(C139:C153)</f>
        <v>709.03420000000006</v>
      </c>
      <c r="D138" s="86">
        <f>SUM(D139:D153)</f>
        <v>3760692.8</v>
      </c>
      <c r="E138" s="86">
        <f>SUM(E139:E153)</f>
        <v>3761401.8341999999</v>
      </c>
      <c r="F138" s="102">
        <f t="shared" ref="F138:K138" si="55">SUM(F139:F153)</f>
        <v>0</v>
      </c>
      <c r="G138" s="102">
        <f t="shared" si="55"/>
        <v>0</v>
      </c>
      <c r="H138" s="102">
        <f t="shared" si="55"/>
        <v>0</v>
      </c>
      <c r="I138" s="102">
        <f t="shared" si="55"/>
        <v>6500000</v>
      </c>
      <c r="J138" s="102">
        <f t="shared" si="55"/>
        <v>0</v>
      </c>
      <c r="K138" s="102">
        <f t="shared" si="55"/>
        <v>6500000</v>
      </c>
    </row>
    <row r="139" spans="1:11" ht="47.25" x14ac:dyDescent="0.2">
      <c r="A139" s="9" t="s">
        <v>256</v>
      </c>
      <c r="B139" s="26" t="s">
        <v>257</v>
      </c>
      <c r="C139" s="86">
        <v>0</v>
      </c>
      <c r="D139" s="86">
        <v>3730000</v>
      </c>
      <c r="E139" s="80">
        <f>C139+D139</f>
        <v>3730000</v>
      </c>
      <c r="F139" s="102"/>
      <c r="G139" s="102"/>
      <c r="H139" s="92">
        <f>F139+G139</f>
        <v>0</v>
      </c>
      <c r="I139" s="102"/>
      <c r="J139" s="102"/>
      <c r="K139" s="92">
        <f>I139+J139</f>
        <v>0</v>
      </c>
    </row>
    <row r="140" spans="1:11" ht="63" hidden="1" x14ac:dyDescent="0.2">
      <c r="A140" s="9" t="s">
        <v>185</v>
      </c>
      <c r="B140" s="26" t="s">
        <v>92</v>
      </c>
      <c r="C140" s="86"/>
      <c r="D140" s="86"/>
      <c r="E140" s="80">
        <f>C140+D140</f>
        <v>0</v>
      </c>
      <c r="F140" s="102"/>
      <c r="G140" s="102"/>
      <c r="H140" s="92">
        <f>F140+G140</f>
        <v>0</v>
      </c>
      <c r="I140" s="102"/>
      <c r="J140" s="102"/>
      <c r="K140" s="92">
        <f>I140+J140</f>
        <v>0</v>
      </c>
    </row>
    <row r="141" spans="1:11" ht="49.15" customHeight="1" x14ac:dyDescent="0.2">
      <c r="A141" s="9" t="s">
        <v>186</v>
      </c>
      <c r="B141" s="26" t="s">
        <v>108</v>
      </c>
      <c r="C141" s="86">
        <v>475.8</v>
      </c>
      <c r="D141" s="86">
        <v>0</v>
      </c>
      <c r="E141" s="80">
        <f t="shared" ref="E141:E150" si="56">C141+D141</f>
        <v>475.8</v>
      </c>
      <c r="F141" s="102"/>
      <c r="G141" s="102"/>
      <c r="H141" s="92">
        <f t="shared" ref="H141:H150" si="57">F141+G141</f>
        <v>0</v>
      </c>
      <c r="I141" s="102"/>
      <c r="J141" s="102"/>
      <c r="K141" s="92">
        <f t="shared" ref="K141:K144" si="58">I141+J141</f>
        <v>0</v>
      </c>
    </row>
    <row r="142" spans="1:11" ht="63" x14ac:dyDescent="0.2">
      <c r="A142" s="9" t="s">
        <v>301</v>
      </c>
      <c r="B142" s="26" t="s">
        <v>302</v>
      </c>
      <c r="C142" s="86">
        <v>0</v>
      </c>
      <c r="D142" s="86"/>
      <c r="E142" s="80">
        <f t="shared" si="56"/>
        <v>0</v>
      </c>
      <c r="F142" s="102"/>
      <c r="G142" s="102"/>
      <c r="H142" s="92">
        <f t="shared" si="57"/>
        <v>0</v>
      </c>
      <c r="I142" s="102">
        <v>6500000</v>
      </c>
      <c r="J142" s="102"/>
      <c r="K142" s="92">
        <f t="shared" si="58"/>
        <v>6500000</v>
      </c>
    </row>
    <row r="143" spans="1:11" ht="63" hidden="1" x14ac:dyDescent="0.2">
      <c r="A143" s="9" t="s">
        <v>224</v>
      </c>
      <c r="B143" s="26" t="s">
        <v>225</v>
      </c>
      <c r="C143" s="86">
        <v>0</v>
      </c>
      <c r="D143" s="86"/>
      <c r="E143" s="80">
        <f t="shared" si="56"/>
        <v>0</v>
      </c>
      <c r="F143" s="102"/>
      <c r="G143" s="102"/>
      <c r="H143" s="92">
        <f t="shared" si="57"/>
        <v>0</v>
      </c>
      <c r="I143" s="102"/>
      <c r="J143" s="102"/>
      <c r="K143" s="92">
        <f t="shared" si="58"/>
        <v>0</v>
      </c>
    </row>
    <row r="144" spans="1:11" ht="65.45" hidden="1" customHeight="1" x14ac:dyDescent="0.2">
      <c r="A144" s="9" t="s">
        <v>222</v>
      </c>
      <c r="B144" s="26" t="s">
        <v>223</v>
      </c>
      <c r="C144" s="86">
        <v>0</v>
      </c>
      <c r="D144" s="86"/>
      <c r="E144" s="80">
        <f t="shared" si="56"/>
        <v>0</v>
      </c>
      <c r="F144" s="102"/>
      <c r="G144" s="102"/>
      <c r="H144" s="92">
        <f t="shared" si="57"/>
        <v>0</v>
      </c>
      <c r="I144" s="102"/>
      <c r="J144" s="102"/>
      <c r="K144" s="92">
        <f t="shared" si="58"/>
        <v>0</v>
      </c>
    </row>
    <row r="145" spans="1:11" ht="65.45" hidden="1" customHeight="1" x14ac:dyDescent="0.2">
      <c r="A145" s="9" t="s">
        <v>245</v>
      </c>
      <c r="B145" s="26" t="s">
        <v>246</v>
      </c>
      <c r="C145" s="86">
        <v>0</v>
      </c>
      <c r="D145" s="86">
        <v>0</v>
      </c>
      <c r="E145" s="80">
        <f t="shared" si="56"/>
        <v>0</v>
      </c>
      <c r="F145" s="102"/>
      <c r="G145" s="102"/>
      <c r="H145" s="92"/>
      <c r="I145" s="102"/>
      <c r="J145" s="102"/>
      <c r="K145" s="92"/>
    </row>
    <row r="146" spans="1:11" ht="65.45" customHeight="1" x14ac:dyDescent="0.2">
      <c r="A146" s="9" t="s">
        <v>309</v>
      </c>
      <c r="B146" s="26" t="s">
        <v>310</v>
      </c>
      <c r="C146" s="86">
        <v>0</v>
      </c>
      <c r="D146" s="86">
        <v>1300</v>
      </c>
      <c r="E146" s="80">
        <f t="shared" si="56"/>
        <v>1300</v>
      </c>
      <c r="F146" s="102"/>
      <c r="G146" s="102"/>
      <c r="H146" s="92"/>
      <c r="I146" s="102"/>
      <c r="J146" s="102"/>
      <c r="K146" s="92"/>
    </row>
    <row r="147" spans="1:11" ht="65.45" customHeight="1" x14ac:dyDescent="0.2">
      <c r="A147" s="9" t="s">
        <v>311</v>
      </c>
      <c r="B147" s="26" t="s">
        <v>312</v>
      </c>
      <c r="C147" s="86">
        <v>0</v>
      </c>
      <c r="D147" s="86">
        <v>29626</v>
      </c>
      <c r="E147" s="80">
        <f t="shared" si="56"/>
        <v>29626</v>
      </c>
      <c r="F147" s="102"/>
      <c r="G147" s="102"/>
      <c r="H147" s="92"/>
      <c r="I147" s="102"/>
      <c r="J147" s="102"/>
      <c r="K147" s="92"/>
    </row>
    <row r="148" spans="1:11" ht="47.25" hidden="1" x14ac:dyDescent="0.2">
      <c r="A148" s="9" t="s">
        <v>187</v>
      </c>
      <c r="B148" s="26" t="s">
        <v>105</v>
      </c>
      <c r="C148" s="37">
        <v>0</v>
      </c>
      <c r="D148" s="37"/>
      <c r="E148" s="80">
        <f t="shared" si="56"/>
        <v>0</v>
      </c>
      <c r="F148" s="98"/>
      <c r="G148" s="98"/>
      <c r="H148" s="92">
        <f t="shared" si="57"/>
        <v>0</v>
      </c>
      <c r="I148" s="98"/>
      <c r="J148" s="98"/>
      <c r="K148" s="92">
        <f t="shared" ref="K148:K150" si="59">I148+J148</f>
        <v>0</v>
      </c>
    </row>
    <row r="149" spans="1:11" ht="66" hidden="1" customHeight="1" x14ac:dyDescent="0.2">
      <c r="A149" s="9" t="s">
        <v>242</v>
      </c>
      <c r="B149" s="26" t="s">
        <v>243</v>
      </c>
      <c r="C149" s="37">
        <v>0</v>
      </c>
      <c r="D149" s="37">
        <v>0</v>
      </c>
      <c r="E149" s="80">
        <f t="shared" si="56"/>
        <v>0</v>
      </c>
      <c r="F149" s="98"/>
      <c r="G149" s="98"/>
      <c r="H149" s="92">
        <f t="shared" si="57"/>
        <v>0</v>
      </c>
      <c r="I149" s="98"/>
      <c r="J149" s="98"/>
      <c r="K149" s="92">
        <f t="shared" si="59"/>
        <v>0</v>
      </c>
    </row>
    <row r="150" spans="1:11" ht="63" hidden="1" x14ac:dyDescent="0.2">
      <c r="A150" s="9" t="s">
        <v>210</v>
      </c>
      <c r="B150" s="26" t="s">
        <v>211</v>
      </c>
      <c r="C150" s="37">
        <v>0</v>
      </c>
      <c r="D150" s="37"/>
      <c r="E150" s="80">
        <f t="shared" si="56"/>
        <v>0</v>
      </c>
      <c r="F150" s="98"/>
      <c r="G150" s="98"/>
      <c r="H150" s="92">
        <f t="shared" si="57"/>
        <v>0</v>
      </c>
      <c r="I150" s="98"/>
      <c r="J150" s="98"/>
      <c r="K150" s="92">
        <f t="shared" si="59"/>
        <v>0</v>
      </c>
    </row>
    <row r="151" spans="1:11" ht="63" x14ac:dyDescent="0.2">
      <c r="A151" s="9" t="s">
        <v>188</v>
      </c>
      <c r="B151" s="26" t="s">
        <v>303</v>
      </c>
      <c r="C151" s="37">
        <v>233.23420000000002</v>
      </c>
      <c r="D151" s="37">
        <v>-233.2</v>
      </c>
      <c r="E151" s="80">
        <f>C151+D151</f>
        <v>3.4200000000026876E-2</v>
      </c>
      <c r="F151" s="98">
        <v>0</v>
      </c>
      <c r="G151" s="98"/>
      <c r="H151" s="92">
        <f>F151+G151</f>
        <v>0</v>
      </c>
      <c r="I151" s="98">
        <v>0</v>
      </c>
      <c r="J151" s="98"/>
      <c r="K151" s="92">
        <f>I151+J151</f>
        <v>0</v>
      </c>
    </row>
    <row r="152" spans="1:11" ht="31.5" hidden="1" x14ac:dyDescent="0.2">
      <c r="A152" s="9" t="s">
        <v>197</v>
      </c>
      <c r="B152" s="26" t="s">
        <v>189</v>
      </c>
      <c r="C152" s="37"/>
      <c r="D152" s="37"/>
      <c r="E152" s="80">
        <f>C152+D152</f>
        <v>0</v>
      </c>
      <c r="F152" s="103"/>
      <c r="G152" s="103"/>
      <c r="H152" s="92">
        <f>F152+G152</f>
        <v>0</v>
      </c>
      <c r="I152" s="103"/>
      <c r="J152" s="103"/>
      <c r="K152" s="92">
        <f>I152+J152</f>
        <v>0</v>
      </c>
    </row>
    <row r="153" spans="1:11" ht="47.25" hidden="1" x14ac:dyDescent="0.2">
      <c r="A153" s="9" t="s">
        <v>198</v>
      </c>
      <c r="B153" s="26" t="s">
        <v>95</v>
      </c>
      <c r="C153" s="37"/>
      <c r="D153" s="37"/>
      <c r="E153" s="80">
        <f>C153+D153</f>
        <v>0</v>
      </c>
      <c r="F153" s="103"/>
      <c r="G153" s="103"/>
      <c r="H153" s="92">
        <f>F153+G153</f>
        <v>0</v>
      </c>
      <c r="I153" s="103"/>
      <c r="J153" s="103"/>
      <c r="K153" s="92">
        <f>I153+J153</f>
        <v>0</v>
      </c>
    </row>
    <row r="154" spans="1:11" s="61" customFormat="1" ht="21.6" hidden="1" customHeight="1" x14ac:dyDescent="0.2">
      <c r="A154" s="64" t="s">
        <v>206</v>
      </c>
      <c r="B154" s="65" t="s">
        <v>205</v>
      </c>
      <c r="C154" s="66"/>
      <c r="D154" s="66"/>
      <c r="E154" s="90">
        <f>C154+D154</f>
        <v>0</v>
      </c>
      <c r="F154" s="104"/>
      <c r="G154" s="104"/>
      <c r="H154" s="105">
        <f>F154+G154</f>
        <v>0</v>
      </c>
      <c r="I154" s="104"/>
      <c r="J154" s="104"/>
      <c r="K154" s="105">
        <f>I154+J154</f>
        <v>0</v>
      </c>
    </row>
    <row r="155" spans="1:11" s="61" customFormat="1" ht="63.6" customHeight="1" x14ac:dyDescent="0.2">
      <c r="A155" s="53" t="s">
        <v>201</v>
      </c>
      <c r="B155" s="60" t="s">
        <v>199</v>
      </c>
      <c r="C155" s="87">
        <f>C156+C157</f>
        <v>1993</v>
      </c>
      <c r="D155" s="87">
        <f t="shared" ref="D155:E155" si="60">D156+D157</f>
        <v>0</v>
      </c>
      <c r="E155" s="87">
        <f t="shared" si="60"/>
        <v>1993</v>
      </c>
      <c r="F155" s="106">
        <f>F156+F157</f>
        <v>0</v>
      </c>
      <c r="G155" s="106">
        <f t="shared" ref="G155:H155" si="61">G156+G157</f>
        <v>0</v>
      </c>
      <c r="H155" s="106">
        <f t="shared" si="61"/>
        <v>0</v>
      </c>
      <c r="I155" s="106">
        <f>I156+I157</f>
        <v>0</v>
      </c>
      <c r="J155" s="106">
        <f t="shared" ref="J155:K155" si="62">J156+J157</f>
        <v>0</v>
      </c>
      <c r="K155" s="106">
        <f t="shared" si="62"/>
        <v>0</v>
      </c>
    </row>
    <row r="156" spans="1:11" ht="47.25" x14ac:dyDescent="0.2">
      <c r="A156" s="56" t="s">
        <v>304</v>
      </c>
      <c r="B156" s="54" t="s">
        <v>305</v>
      </c>
      <c r="C156" s="85">
        <v>4.3</v>
      </c>
      <c r="D156" s="83">
        <v>0</v>
      </c>
      <c r="E156" s="83">
        <f>C156+D156</f>
        <v>4.3</v>
      </c>
      <c r="F156" s="100">
        <v>0</v>
      </c>
      <c r="G156" s="99"/>
      <c r="H156" s="99">
        <f>F156+G156</f>
        <v>0</v>
      </c>
      <c r="I156" s="100">
        <v>0</v>
      </c>
      <c r="J156" s="99"/>
      <c r="K156" s="99">
        <f>I156+J156</f>
        <v>0</v>
      </c>
    </row>
    <row r="157" spans="1:11" ht="72.599999999999994" customHeight="1" x14ac:dyDescent="0.2">
      <c r="A157" s="55" t="s">
        <v>202</v>
      </c>
      <c r="B157" s="54" t="s">
        <v>96</v>
      </c>
      <c r="C157" s="83">
        <v>1988.7</v>
      </c>
      <c r="D157" s="83">
        <v>0</v>
      </c>
      <c r="E157" s="83">
        <f>C157+D157</f>
        <v>1988.7</v>
      </c>
      <c r="F157" s="99">
        <v>0</v>
      </c>
      <c r="G157" s="99"/>
      <c r="H157" s="99">
        <f>F157+G157</f>
        <v>0</v>
      </c>
      <c r="I157" s="99">
        <v>0</v>
      </c>
      <c r="J157" s="99"/>
      <c r="K157" s="99">
        <f>I157+J157</f>
        <v>0</v>
      </c>
    </row>
    <row r="158" spans="1:11" s="61" customFormat="1" ht="47.25" x14ac:dyDescent="0.2">
      <c r="A158" s="53" t="s">
        <v>203</v>
      </c>
      <c r="B158" s="60" t="s">
        <v>200</v>
      </c>
      <c r="C158" s="87">
        <f>C159+C160+C161</f>
        <v>-4526.7</v>
      </c>
      <c r="D158" s="87">
        <f t="shared" ref="D158:E158" si="63">D159+D160+D161</f>
        <v>0</v>
      </c>
      <c r="E158" s="87">
        <f t="shared" si="63"/>
        <v>-4526.7</v>
      </c>
      <c r="F158" s="106">
        <f>F159+F160+F161</f>
        <v>0</v>
      </c>
      <c r="G158" s="106">
        <f t="shared" ref="G158:H158" si="64">G159+G160+G161</f>
        <v>0</v>
      </c>
      <c r="H158" s="106">
        <f t="shared" si="64"/>
        <v>0</v>
      </c>
      <c r="I158" s="106">
        <f>I159+I160+I161</f>
        <v>0</v>
      </c>
      <c r="J158" s="106">
        <f t="shared" ref="J158:K158" si="65">J159+J160+J161</f>
        <v>0</v>
      </c>
      <c r="K158" s="106">
        <f t="shared" si="65"/>
        <v>0</v>
      </c>
    </row>
    <row r="159" spans="1:11" ht="47.45" customHeight="1" x14ac:dyDescent="0.2">
      <c r="A159" s="57" t="s">
        <v>306</v>
      </c>
      <c r="B159" s="24" t="s">
        <v>307</v>
      </c>
      <c r="C159" s="83">
        <v>-4.3</v>
      </c>
      <c r="D159" s="88">
        <v>0</v>
      </c>
      <c r="E159" s="83">
        <f>C159+D159</f>
        <v>-4.3</v>
      </c>
      <c r="F159" s="99">
        <v>0</v>
      </c>
      <c r="G159" s="107"/>
      <c r="H159" s="99">
        <f>F159+G159</f>
        <v>0</v>
      </c>
      <c r="I159" s="108"/>
      <c r="J159" s="108"/>
      <c r="K159" s="108"/>
    </row>
    <row r="160" spans="1:11" ht="47.25" hidden="1" x14ac:dyDescent="0.2">
      <c r="A160" s="57" t="s">
        <v>238</v>
      </c>
      <c r="B160" s="24" t="s">
        <v>239</v>
      </c>
      <c r="C160" s="83">
        <v>0</v>
      </c>
      <c r="D160" s="88">
        <v>0</v>
      </c>
      <c r="E160" s="83">
        <f>C160+D160</f>
        <v>0</v>
      </c>
      <c r="F160" s="99">
        <v>0</v>
      </c>
      <c r="G160" s="107"/>
      <c r="H160" s="99">
        <f>F160+G160</f>
        <v>0</v>
      </c>
      <c r="I160" s="108"/>
      <c r="J160" s="108"/>
      <c r="K160" s="108"/>
    </row>
    <row r="161" spans="1:11" ht="47.25" x14ac:dyDescent="0.2">
      <c r="A161" s="57" t="s">
        <v>204</v>
      </c>
      <c r="B161" s="24" t="s">
        <v>97</v>
      </c>
      <c r="C161" s="83">
        <v>-4522.3999999999996</v>
      </c>
      <c r="D161" s="83">
        <v>0</v>
      </c>
      <c r="E161" s="83">
        <f>C161+D161</f>
        <v>-4522.3999999999996</v>
      </c>
      <c r="F161" s="99">
        <v>0</v>
      </c>
      <c r="G161" s="99"/>
      <c r="H161" s="99">
        <f>F161+G161</f>
        <v>0</v>
      </c>
      <c r="I161" s="108"/>
      <c r="J161" s="108"/>
      <c r="K161" s="108"/>
    </row>
    <row r="162" spans="1:11" ht="18.75" x14ac:dyDescent="0.3">
      <c r="C162" s="58"/>
      <c r="D162" s="59"/>
      <c r="E162" s="59"/>
      <c r="F162" s="109"/>
      <c r="G162" s="110"/>
      <c r="H162" s="110"/>
      <c r="I162" s="111"/>
      <c r="J162" s="111"/>
      <c r="K162" s="111"/>
    </row>
    <row r="163" spans="1:11" ht="18.75" x14ac:dyDescent="0.3">
      <c r="C163" s="58"/>
      <c r="D163" s="59"/>
      <c r="E163" s="59"/>
      <c r="F163" s="58"/>
      <c r="G163" s="59"/>
      <c r="H163" s="59"/>
    </row>
    <row r="164" spans="1:11" ht="18.75" x14ac:dyDescent="0.3">
      <c r="C164" s="58"/>
      <c r="D164" s="59"/>
      <c r="E164" s="59"/>
      <c r="F164" s="58"/>
      <c r="G164" s="59"/>
      <c r="H164" s="59"/>
    </row>
    <row r="165" spans="1:11" ht="18.75" x14ac:dyDescent="0.3">
      <c r="C165" s="58"/>
      <c r="D165" s="59"/>
      <c r="E165" s="59"/>
      <c r="F165" s="58"/>
      <c r="G165" s="59"/>
      <c r="H165" s="59"/>
    </row>
    <row r="166" spans="1:11" ht="18.75" x14ac:dyDescent="0.3">
      <c r="C166" s="58"/>
      <c r="D166" s="59"/>
      <c r="E166" s="59"/>
      <c r="F166" s="58"/>
      <c r="G166" s="59"/>
      <c r="H166" s="59"/>
    </row>
    <row r="167" spans="1:11" ht="18.75" x14ac:dyDescent="0.3">
      <c r="C167" s="58"/>
      <c r="D167" s="59"/>
      <c r="E167" s="59"/>
      <c r="F167" s="58"/>
      <c r="G167" s="59"/>
      <c r="H167" s="59"/>
    </row>
    <row r="168" spans="1:11" ht="18.75" x14ac:dyDescent="0.3">
      <c r="C168" s="58"/>
      <c r="D168" s="59"/>
      <c r="E168" s="59"/>
      <c r="F168" s="58"/>
      <c r="G168" s="59"/>
      <c r="H168" s="59"/>
    </row>
    <row r="169" spans="1:11" ht="18.75" x14ac:dyDescent="0.3">
      <c r="C169" s="58"/>
      <c r="D169" s="59"/>
      <c r="E169" s="59"/>
      <c r="F169" s="58"/>
      <c r="G169" s="59"/>
      <c r="H169" s="59"/>
    </row>
    <row r="170" spans="1:11" ht="18.75" x14ac:dyDescent="0.3">
      <c r="C170" s="58"/>
      <c r="D170" s="59"/>
      <c r="E170" s="59"/>
      <c r="F170" s="58"/>
      <c r="G170" s="59"/>
      <c r="H170" s="59"/>
    </row>
    <row r="171" spans="1:11" ht="18.75" x14ac:dyDescent="0.3">
      <c r="C171" s="58"/>
      <c r="D171" s="59"/>
      <c r="E171" s="59"/>
      <c r="F171" s="58"/>
      <c r="G171" s="59"/>
      <c r="H171" s="59"/>
    </row>
    <row r="172" spans="1:11" ht="18.75" x14ac:dyDescent="0.3">
      <c r="C172" s="58"/>
      <c r="D172" s="59"/>
      <c r="E172" s="59"/>
      <c r="F172" s="58"/>
      <c r="G172" s="59"/>
      <c r="H172" s="59"/>
    </row>
  </sheetData>
  <mergeCells count="7">
    <mergeCell ref="I7:K7"/>
    <mergeCell ref="A4:E4"/>
    <mergeCell ref="A5:E5"/>
    <mergeCell ref="A7:A8"/>
    <mergeCell ref="B7:B8"/>
    <mergeCell ref="C7:E7"/>
    <mergeCell ref="F7:H7"/>
  </mergeCells>
  <pageMargins left="0.19685039370078741" right="0" top="0.15748031496062992" bottom="0.23622047244094491" header="0.15748031496062992" footer="0.15748031496062992"/>
  <pageSetup paperSize="9" scale="45" fitToHeight="5" orientation="portrait" r:id="rId1"/>
  <headerFooter alignWithMargins="0"/>
  <rowBreaks count="3" manualBreakCount="3">
    <brk id="69" max="10" man="1"/>
    <brk id="111" max="10" man="1"/>
    <brk id="13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workbookViewId="0">
      <selection activeCell="C2" sqref="C2:E2"/>
    </sheetView>
  </sheetViews>
  <sheetFormatPr defaultColWidth="8.85546875" defaultRowHeight="15.75" x14ac:dyDescent="0.25"/>
  <cols>
    <col min="1" max="1" width="32.7109375" style="116" customWidth="1"/>
    <col min="2" max="2" width="65.42578125" style="115" customWidth="1"/>
    <col min="3" max="3" width="20" style="117" customWidth="1"/>
    <col min="4" max="4" width="19.5703125" style="117" customWidth="1"/>
    <col min="5" max="5" width="18.7109375" style="115" customWidth="1"/>
    <col min="6" max="6" width="24.28515625" style="115" customWidth="1"/>
    <col min="7" max="16384" width="8.85546875" style="115"/>
  </cols>
  <sheetData>
    <row r="1" spans="1:12" ht="81" customHeight="1" x14ac:dyDescent="0.25">
      <c r="C1" s="189" t="s">
        <v>423</v>
      </c>
      <c r="D1" s="190"/>
      <c r="E1" s="190"/>
    </row>
    <row r="2" spans="1:12" ht="64.900000000000006" customHeight="1" x14ac:dyDescent="0.25">
      <c r="C2" s="187" t="s">
        <v>422</v>
      </c>
      <c r="D2" s="188"/>
      <c r="E2" s="188"/>
    </row>
    <row r="3" spans="1:12" s="119" customFormat="1" ht="21.6" customHeight="1" x14ac:dyDescent="0.2">
      <c r="A3" s="191" t="s">
        <v>343</v>
      </c>
      <c r="B3" s="191"/>
      <c r="C3" s="191"/>
      <c r="D3" s="191"/>
      <c r="E3" s="191"/>
      <c r="F3" s="118"/>
      <c r="G3" s="118"/>
      <c r="H3" s="118"/>
      <c r="I3" s="118"/>
      <c r="J3" s="118"/>
      <c r="K3" s="118"/>
      <c r="L3" s="118"/>
    </row>
    <row r="4" spans="1:12" s="119" customFormat="1" ht="19.149999999999999" customHeight="1" x14ac:dyDescent="0.2">
      <c r="A4" s="192" t="s">
        <v>344</v>
      </c>
      <c r="B4" s="192"/>
      <c r="C4" s="192"/>
      <c r="D4" s="192"/>
      <c r="E4" s="192"/>
      <c r="F4" s="118"/>
      <c r="G4" s="118"/>
      <c r="H4" s="118"/>
      <c r="I4" s="118"/>
      <c r="J4" s="118"/>
      <c r="K4" s="118"/>
      <c r="L4" s="118"/>
    </row>
    <row r="5" spans="1:12" ht="16.5" customHeight="1" x14ac:dyDescent="0.25">
      <c r="C5" s="120"/>
      <c r="E5" s="120" t="s">
        <v>342</v>
      </c>
    </row>
    <row r="6" spans="1:12" s="119" customFormat="1" ht="16.5" customHeight="1" x14ac:dyDescent="0.2">
      <c r="A6" s="193" t="s">
        <v>214</v>
      </c>
      <c r="B6" s="193" t="s">
        <v>215</v>
      </c>
      <c r="C6" s="194">
        <v>2022</v>
      </c>
      <c r="D6" s="194">
        <v>2023</v>
      </c>
      <c r="E6" s="194">
        <v>2024</v>
      </c>
    </row>
    <row r="7" spans="1:12" s="121" customFormat="1" ht="51.6" customHeight="1" x14ac:dyDescent="0.2">
      <c r="A7" s="193"/>
      <c r="B7" s="193"/>
      <c r="C7" s="195"/>
      <c r="D7" s="195"/>
      <c r="E7" s="195"/>
    </row>
    <row r="8" spans="1:12" ht="18.75" x14ac:dyDescent="0.2">
      <c r="A8" s="122" t="s">
        <v>122</v>
      </c>
      <c r="B8" s="123" t="s">
        <v>58</v>
      </c>
      <c r="C8" s="165">
        <f>C9+C119+C124+C133</f>
        <v>2600783.9391100002</v>
      </c>
      <c r="D8" s="165">
        <f>D9+D119+D124+D133</f>
        <v>2147247.5908199996</v>
      </c>
      <c r="E8" s="165">
        <f>E9+E119+E124+E133</f>
        <v>2137110.9</v>
      </c>
    </row>
    <row r="9" spans="1:12" ht="31.5" x14ac:dyDescent="0.2">
      <c r="A9" s="122" t="s">
        <v>123</v>
      </c>
      <c r="B9" s="123" t="s">
        <v>59</v>
      </c>
      <c r="C9" s="173">
        <f>C10+C17+C55+C84</f>
        <v>2599567.8288500002</v>
      </c>
      <c r="D9" s="173">
        <f t="shared" ref="D9:E9" si="0">D10+D17+D55+D84</f>
        <v>2147247.5908199996</v>
      </c>
      <c r="E9" s="173">
        <f t="shared" si="0"/>
        <v>2137110.9</v>
      </c>
    </row>
    <row r="10" spans="1:12" ht="31.5" x14ac:dyDescent="0.2">
      <c r="A10" s="126" t="s">
        <v>191</v>
      </c>
      <c r="B10" s="127" t="s">
        <v>355</v>
      </c>
      <c r="C10" s="173">
        <f>C11+C13+C15</f>
        <v>2674.4</v>
      </c>
      <c r="D10" s="173">
        <f t="shared" ref="D10:E10" si="1">D11+D13</f>
        <v>0</v>
      </c>
      <c r="E10" s="173">
        <f t="shared" si="1"/>
        <v>0</v>
      </c>
    </row>
    <row r="11" spans="1:12" ht="18.600000000000001" hidden="1" customHeight="1" x14ac:dyDescent="0.2">
      <c r="A11" s="128" t="s">
        <v>192</v>
      </c>
      <c r="B11" s="129" t="s">
        <v>61</v>
      </c>
      <c r="C11" s="174">
        <f>C12</f>
        <v>0</v>
      </c>
      <c r="D11" s="174">
        <f t="shared" ref="D11:E11" si="2">D12</f>
        <v>0</v>
      </c>
      <c r="E11" s="174">
        <f t="shared" si="2"/>
        <v>0</v>
      </c>
    </row>
    <row r="12" spans="1:12" ht="47.25" hidden="1" x14ac:dyDescent="0.2">
      <c r="A12" s="128" t="s">
        <v>193</v>
      </c>
      <c r="B12" s="129" t="s">
        <v>62</v>
      </c>
      <c r="C12" s="174">
        <v>0</v>
      </c>
      <c r="D12" s="174">
        <v>0</v>
      </c>
      <c r="E12" s="174">
        <v>0</v>
      </c>
    </row>
    <row r="13" spans="1:12" ht="31.5" hidden="1" x14ac:dyDescent="0.2">
      <c r="A13" s="128" t="s">
        <v>194</v>
      </c>
      <c r="B13" s="129" t="s">
        <v>63</v>
      </c>
      <c r="C13" s="174">
        <f>C14</f>
        <v>0</v>
      </c>
      <c r="D13" s="174">
        <f t="shared" ref="D13:E13" si="3">D14</f>
        <v>0</v>
      </c>
      <c r="E13" s="174">
        <f t="shared" si="3"/>
        <v>0</v>
      </c>
    </row>
    <row r="14" spans="1:12" ht="34.9" hidden="1" customHeight="1" x14ac:dyDescent="0.2">
      <c r="A14" s="112" t="s">
        <v>195</v>
      </c>
      <c r="B14" s="130" t="s">
        <v>64</v>
      </c>
      <c r="C14" s="174">
        <v>0</v>
      </c>
      <c r="D14" s="174">
        <v>0</v>
      </c>
      <c r="E14" s="174">
        <v>0</v>
      </c>
    </row>
    <row r="15" spans="1:12" ht="24" customHeight="1" x14ac:dyDescent="0.2">
      <c r="A15" s="112" t="s">
        <v>259</v>
      </c>
      <c r="B15" s="130" t="s">
        <v>258</v>
      </c>
      <c r="C15" s="175">
        <f t="shared" ref="C15" si="4">C16</f>
        <v>2674.4</v>
      </c>
      <c r="D15" s="174">
        <v>0</v>
      </c>
      <c r="E15" s="174">
        <v>0</v>
      </c>
    </row>
    <row r="16" spans="1:12" ht="21.6" customHeight="1" x14ac:dyDescent="0.2">
      <c r="A16" s="112" t="s">
        <v>260</v>
      </c>
      <c r="B16" s="130" t="s">
        <v>357</v>
      </c>
      <c r="C16" s="174">
        <v>2674.4</v>
      </c>
      <c r="D16" s="174">
        <v>0</v>
      </c>
      <c r="E16" s="174">
        <v>0</v>
      </c>
    </row>
    <row r="17" spans="1:5" ht="31.5" x14ac:dyDescent="0.2">
      <c r="A17" s="126" t="s">
        <v>124</v>
      </c>
      <c r="B17" s="127" t="s">
        <v>356</v>
      </c>
      <c r="C17" s="173">
        <f>C25+C26+C27+C28+C31+C32+C33+C34+C35+C39</f>
        <v>300958.67602000001</v>
      </c>
      <c r="D17" s="173">
        <f>D25+D26+D27+D28+D31+D32+D33+D34+D35+D39</f>
        <v>154082.89082000003</v>
      </c>
      <c r="E17" s="173">
        <f>E25+E26+E27+E28+E31+E32+E33+E34+E35+E39</f>
        <v>135846.69999999998</v>
      </c>
    </row>
    <row r="18" spans="1:5" ht="18.75" hidden="1" x14ac:dyDescent="0.2">
      <c r="A18" s="128"/>
      <c r="B18" s="129"/>
      <c r="C18" s="174" t="e">
        <f>#REF!+#REF!</f>
        <v>#REF!</v>
      </c>
      <c r="D18" s="174" t="e">
        <f>#REF!+#REF!</f>
        <v>#REF!</v>
      </c>
      <c r="E18" s="174" t="e">
        <f>#REF!+#REF!</f>
        <v>#REF!</v>
      </c>
    </row>
    <row r="19" spans="1:5" ht="18.75" hidden="1" x14ac:dyDescent="0.2">
      <c r="A19" s="132"/>
      <c r="B19" s="133"/>
      <c r="C19" s="174" t="e">
        <f>#REF!+#REF!</f>
        <v>#REF!</v>
      </c>
      <c r="D19" s="174" t="e">
        <f>#REF!+#REF!</f>
        <v>#REF!</v>
      </c>
      <c r="E19" s="174" t="e">
        <f>#REF!+#REF!</f>
        <v>#REF!</v>
      </c>
    </row>
    <row r="20" spans="1:5" s="135" customFormat="1" ht="126" hidden="1" x14ac:dyDescent="0.2">
      <c r="A20" s="132" t="s">
        <v>220</v>
      </c>
      <c r="B20" s="134" t="s">
        <v>221</v>
      </c>
      <c r="C20" s="175" t="e">
        <f>#REF!+#REF!</f>
        <v>#REF!</v>
      </c>
      <c r="D20" s="175" t="e">
        <f>#REF!+#REF!</f>
        <v>#REF!</v>
      </c>
      <c r="E20" s="175" t="e">
        <f>#REF!+#REF!</f>
        <v>#REF!</v>
      </c>
    </row>
    <row r="21" spans="1:5" s="135" customFormat="1" ht="110.25" hidden="1" x14ac:dyDescent="0.2">
      <c r="A21" s="132" t="s">
        <v>262</v>
      </c>
      <c r="B21" s="134" t="s">
        <v>263</v>
      </c>
      <c r="C21" s="175" t="e">
        <f>#REF!+#REF!</f>
        <v>#REF!</v>
      </c>
      <c r="D21" s="175"/>
      <c r="E21" s="175"/>
    </row>
    <row r="22" spans="1:5" ht="47.25" hidden="1" x14ac:dyDescent="0.2">
      <c r="A22" s="128" t="s">
        <v>125</v>
      </c>
      <c r="B22" s="129" t="s">
        <v>67</v>
      </c>
      <c r="C22" s="174" t="e">
        <f>#REF!+#REF!</f>
        <v>#REF!</v>
      </c>
      <c r="D22" s="174" t="e">
        <f>#REF!+#REF!</f>
        <v>#REF!</v>
      </c>
      <c r="E22" s="174" t="e">
        <f>#REF!+#REF!</f>
        <v>#REF!</v>
      </c>
    </row>
    <row r="23" spans="1:5" ht="63" hidden="1" x14ac:dyDescent="0.2">
      <c r="A23" s="112" t="s">
        <v>126</v>
      </c>
      <c r="B23" s="136" t="s">
        <v>127</v>
      </c>
      <c r="C23" s="174" t="e">
        <f>#REF!+#REF!</f>
        <v>#REF!</v>
      </c>
      <c r="D23" s="174" t="e">
        <f>#REF!+#REF!</f>
        <v>#REF!</v>
      </c>
      <c r="E23" s="174" t="e">
        <f>#REF!+#REF!</f>
        <v>#REF!</v>
      </c>
    </row>
    <row r="24" spans="1:5" ht="47.25" hidden="1" x14ac:dyDescent="0.2">
      <c r="A24" s="137" t="s">
        <v>128</v>
      </c>
      <c r="B24" s="129" t="s">
        <v>66</v>
      </c>
      <c r="C24" s="174" t="e">
        <f>#REF!+#REF!</f>
        <v>#REF!</v>
      </c>
      <c r="D24" s="174" t="e">
        <f>#REF!+#REF!</f>
        <v>#REF!</v>
      </c>
      <c r="E24" s="174" t="e">
        <f>#REF!+#REF!</f>
        <v>#REF!</v>
      </c>
    </row>
    <row r="25" spans="1:5" ht="63" x14ac:dyDescent="0.2">
      <c r="A25" s="112" t="s">
        <v>129</v>
      </c>
      <c r="B25" s="136" t="s">
        <v>68</v>
      </c>
      <c r="C25" s="174">
        <v>1516.2527</v>
      </c>
      <c r="D25" s="174">
        <v>0</v>
      </c>
      <c r="E25" s="174">
        <v>0</v>
      </c>
    </row>
    <row r="26" spans="1:5" ht="110.25" x14ac:dyDescent="0.2">
      <c r="A26" s="112" t="s">
        <v>207</v>
      </c>
      <c r="B26" s="136" t="s">
        <v>328</v>
      </c>
      <c r="C26" s="174">
        <v>3137.4920000000002</v>
      </c>
      <c r="D26" s="174">
        <v>4705.5</v>
      </c>
      <c r="E26" s="174">
        <v>0</v>
      </c>
    </row>
    <row r="27" spans="1:5" ht="47.25" x14ac:dyDescent="0.2">
      <c r="A27" s="112" t="s">
        <v>283</v>
      </c>
      <c r="B27" s="138" t="s">
        <v>284</v>
      </c>
      <c r="C27" s="174">
        <v>21444.18</v>
      </c>
      <c r="D27" s="174">
        <v>0</v>
      </c>
      <c r="E27" s="174">
        <v>0</v>
      </c>
    </row>
    <row r="28" spans="1:5" ht="63" customHeight="1" x14ac:dyDescent="0.2">
      <c r="A28" s="112" t="s">
        <v>240</v>
      </c>
      <c r="B28" s="134" t="s">
        <v>315</v>
      </c>
      <c r="C28" s="174">
        <v>30177.701499999999</v>
      </c>
      <c r="D28" s="174">
        <v>23475.790820000002</v>
      </c>
      <c r="E28" s="174">
        <v>4789</v>
      </c>
    </row>
    <row r="29" spans="1:5" ht="78.75" hidden="1" x14ac:dyDescent="0.2">
      <c r="A29" s="112" t="s">
        <v>208</v>
      </c>
      <c r="B29" s="136" t="s">
        <v>209</v>
      </c>
      <c r="C29" s="174" t="e">
        <f>#REF!+#REF!</f>
        <v>#REF!</v>
      </c>
      <c r="D29" s="174">
        <v>0</v>
      </c>
      <c r="E29" s="174">
        <v>0</v>
      </c>
    </row>
    <row r="30" spans="1:5" ht="78.75" hidden="1" x14ac:dyDescent="0.2">
      <c r="A30" s="112" t="s">
        <v>230</v>
      </c>
      <c r="B30" s="134" t="s">
        <v>231</v>
      </c>
      <c r="C30" s="174" t="e">
        <f>#REF!+#REF!</f>
        <v>#REF!</v>
      </c>
      <c r="D30" s="174">
        <v>0</v>
      </c>
      <c r="E30" s="174">
        <v>0</v>
      </c>
    </row>
    <row r="31" spans="1:5" ht="63" x14ac:dyDescent="0.2">
      <c r="A31" s="112" t="s">
        <v>248</v>
      </c>
      <c r="B31" s="134" t="s">
        <v>249</v>
      </c>
      <c r="C31" s="174">
        <v>79251.100000000006</v>
      </c>
      <c r="D31" s="174">
        <v>79553.8</v>
      </c>
      <c r="E31" s="174">
        <v>81789.899999999994</v>
      </c>
    </row>
    <row r="32" spans="1:5" ht="78.75" x14ac:dyDescent="0.2">
      <c r="A32" s="128" t="s">
        <v>285</v>
      </c>
      <c r="B32" s="113" t="s">
        <v>286</v>
      </c>
      <c r="C32" s="174">
        <v>3400.29</v>
      </c>
      <c r="D32" s="174">
        <v>0</v>
      </c>
      <c r="E32" s="174">
        <v>0</v>
      </c>
    </row>
    <row r="33" spans="1:5" ht="77.45" customHeight="1" x14ac:dyDescent="0.2">
      <c r="A33" s="112" t="s">
        <v>287</v>
      </c>
      <c r="B33" s="113" t="s">
        <v>314</v>
      </c>
      <c r="C33" s="174">
        <v>480</v>
      </c>
      <c r="D33" s="174">
        <v>100.5</v>
      </c>
      <c r="E33" s="174">
        <v>0</v>
      </c>
    </row>
    <row r="34" spans="1:5" ht="31.5" x14ac:dyDescent="0.2">
      <c r="A34" s="112" t="s">
        <v>130</v>
      </c>
      <c r="B34" s="136" t="s">
        <v>109</v>
      </c>
      <c r="C34" s="174">
        <v>6300.2394000000004</v>
      </c>
      <c r="D34" s="174">
        <v>0</v>
      </c>
      <c r="E34" s="174">
        <v>0</v>
      </c>
    </row>
    <row r="35" spans="1:5" ht="31.5" x14ac:dyDescent="0.2">
      <c r="A35" s="112" t="s">
        <v>131</v>
      </c>
      <c r="B35" s="136" t="s">
        <v>93</v>
      </c>
      <c r="C35" s="174">
        <v>989.22041999999999</v>
      </c>
      <c r="D35" s="174">
        <v>0</v>
      </c>
      <c r="E35" s="174">
        <v>0</v>
      </c>
    </row>
    <row r="36" spans="1:5" ht="78.75" hidden="1" x14ac:dyDescent="0.2">
      <c r="A36" s="112" t="s">
        <v>132</v>
      </c>
      <c r="B36" s="136" t="s">
        <v>94</v>
      </c>
      <c r="C36" s="174" t="e">
        <f>#REF!+#REF!</f>
        <v>#REF!</v>
      </c>
      <c r="D36" s="174" t="e">
        <f>#REF!+#REF!</f>
        <v>#REF!</v>
      </c>
      <c r="E36" s="174" t="e">
        <f>#REF!+#REF!</f>
        <v>#REF!</v>
      </c>
    </row>
    <row r="37" spans="1:5" s="135" customFormat="1" ht="47.25" hidden="1" x14ac:dyDescent="0.2">
      <c r="A37" s="139" t="s">
        <v>247</v>
      </c>
      <c r="B37" s="134" t="s">
        <v>289</v>
      </c>
      <c r="C37" s="175" t="e">
        <f>#REF!+#REF!</f>
        <v>#REF!</v>
      </c>
      <c r="D37" s="175" t="e">
        <f>#REF!+#REF!</f>
        <v>#REF!</v>
      </c>
      <c r="E37" s="175" t="e">
        <f>#REF!+#REF!</f>
        <v>#REF!</v>
      </c>
    </row>
    <row r="38" spans="1:5" ht="31.5" hidden="1" x14ac:dyDescent="0.2">
      <c r="A38" s="139" t="s">
        <v>253</v>
      </c>
      <c r="B38" s="134" t="s">
        <v>254</v>
      </c>
      <c r="C38" s="174" t="e">
        <f>#REF!+#REF!</f>
        <v>#REF!</v>
      </c>
      <c r="D38" s="174"/>
      <c r="E38" s="174"/>
    </row>
    <row r="39" spans="1:5" ht="18.75" x14ac:dyDescent="0.2">
      <c r="A39" s="112" t="s">
        <v>133</v>
      </c>
      <c r="B39" s="136" t="s">
        <v>134</v>
      </c>
      <c r="C39" s="174">
        <f>C40</f>
        <v>154262.20000000001</v>
      </c>
      <c r="D39" s="174">
        <f t="shared" ref="D39:E39" si="5">D40</f>
        <v>46247.3</v>
      </c>
      <c r="E39" s="174">
        <f t="shared" si="5"/>
        <v>49267.799999999996</v>
      </c>
    </row>
    <row r="40" spans="1:5" ht="18.75" x14ac:dyDescent="0.2">
      <c r="A40" s="128" t="s">
        <v>135</v>
      </c>
      <c r="B40" s="129" t="s">
        <v>69</v>
      </c>
      <c r="C40" s="174">
        <f>C41+C46+C47+C48+C51+C52+C53+C54</f>
        <v>154262.20000000001</v>
      </c>
      <c r="D40" s="174">
        <f t="shared" ref="D40:E40" si="6">D41+D46+D47+D48+D51+D52+D53+D54</f>
        <v>46247.3</v>
      </c>
      <c r="E40" s="174">
        <f t="shared" si="6"/>
        <v>49267.799999999996</v>
      </c>
    </row>
    <row r="41" spans="1:5" ht="31.5" x14ac:dyDescent="0.2">
      <c r="A41" s="128" t="s">
        <v>136</v>
      </c>
      <c r="B41" s="133" t="s">
        <v>358</v>
      </c>
      <c r="C41" s="174">
        <v>5300</v>
      </c>
      <c r="D41" s="174">
        <v>5300</v>
      </c>
      <c r="E41" s="174">
        <v>5300</v>
      </c>
    </row>
    <row r="42" spans="1:5" ht="63" hidden="1" x14ac:dyDescent="0.2">
      <c r="A42" s="128" t="s">
        <v>196</v>
      </c>
      <c r="B42" s="133" t="s">
        <v>137</v>
      </c>
      <c r="C42" s="174">
        <v>0</v>
      </c>
      <c r="D42" s="174">
        <v>0</v>
      </c>
      <c r="E42" s="174">
        <v>0</v>
      </c>
    </row>
    <row r="43" spans="1:5" ht="47.25" hidden="1" x14ac:dyDescent="0.2">
      <c r="A43" s="128" t="s">
        <v>138</v>
      </c>
      <c r="B43" s="140" t="s">
        <v>107</v>
      </c>
      <c r="C43" s="174">
        <v>0</v>
      </c>
      <c r="D43" s="174">
        <v>0</v>
      </c>
      <c r="E43" s="174">
        <v>0</v>
      </c>
    </row>
    <row r="44" spans="1:5" ht="94.5" hidden="1" x14ac:dyDescent="0.2">
      <c r="A44" s="128" t="s">
        <v>139</v>
      </c>
      <c r="B44" s="140" t="s">
        <v>111</v>
      </c>
      <c r="C44" s="174">
        <v>0</v>
      </c>
      <c r="D44" s="174">
        <v>0</v>
      </c>
      <c r="E44" s="174">
        <v>0</v>
      </c>
    </row>
    <row r="45" spans="1:5" ht="47.25" hidden="1" x14ac:dyDescent="0.2">
      <c r="A45" s="128" t="s">
        <v>140</v>
      </c>
      <c r="B45" s="140" t="s">
        <v>141</v>
      </c>
      <c r="C45" s="174">
        <v>0</v>
      </c>
      <c r="D45" s="174">
        <v>0</v>
      </c>
      <c r="E45" s="174">
        <v>0</v>
      </c>
    </row>
    <row r="46" spans="1:5" ht="47.25" x14ac:dyDescent="0.2">
      <c r="A46" s="128" t="s">
        <v>142</v>
      </c>
      <c r="B46" s="140" t="s">
        <v>359</v>
      </c>
      <c r="C46" s="174">
        <v>97211.7</v>
      </c>
      <c r="D46" s="174">
        <v>0</v>
      </c>
      <c r="E46" s="174">
        <v>0</v>
      </c>
    </row>
    <row r="47" spans="1:5" ht="47.25" x14ac:dyDescent="0.2">
      <c r="A47" s="128" t="s">
        <v>216</v>
      </c>
      <c r="B47" s="140" t="s">
        <v>360</v>
      </c>
      <c r="C47" s="174">
        <v>31000</v>
      </c>
      <c r="D47" s="174">
        <v>0</v>
      </c>
      <c r="E47" s="174">
        <v>0</v>
      </c>
    </row>
    <row r="48" spans="1:5" ht="47.25" x14ac:dyDescent="0.2">
      <c r="A48" s="128" t="s">
        <v>217</v>
      </c>
      <c r="B48" s="140" t="s">
        <v>361</v>
      </c>
      <c r="C48" s="174">
        <v>6038</v>
      </c>
      <c r="D48" s="174">
        <v>7325.9</v>
      </c>
      <c r="E48" s="174">
        <v>7325.9</v>
      </c>
    </row>
    <row r="49" spans="1:5" ht="78.75" hidden="1" x14ac:dyDescent="0.2">
      <c r="A49" s="128" t="s">
        <v>228</v>
      </c>
      <c r="B49" s="140" t="s">
        <v>229</v>
      </c>
      <c r="C49" s="174">
        <v>0</v>
      </c>
      <c r="D49" s="174">
        <v>0</v>
      </c>
      <c r="E49" s="174">
        <v>0</v>
      </c>
    </row>
    <row r="50" spans="1:5" ht="63" hidden="1" x14ac:dyDescent="0.2">
      <c r="A50" s="128" t="s">
        <v>232</v>
      </c>
      <c r="B50" s="140" t="s">
        <v>233</v>
      </c>
      <c r="C50" s="174">
        <v>0</v>
      </c>
      <c r="D50" s="174">
        <v>0</v>
      </c>
      <c r="E50" s="174">
        <v>0</v>
      </c>
    </row>
    <row r="51" spans="1:5" ht="63" x14ac:dyDescent="0.2">
      <c r="A51" s="128" t="s">
        <v>290</v>
      </c>
      <c r="B51" s="133" t="s">
        <v>362</v>
      </c>
      <c r="C51" s="174">
        <v>4251</v>
      </c>
      <c r="D51" s="174">
        <v>9357.4</v>
      </c>
      <c r="E51" s="174">
        <v>12820.2</v>
      </c>
    </row>
    <row r="52" spans="1:5" s="135" customFormat="1" ht="63" x14ac:dyDescent="0.2">
      <c r="A52" s="128" t="s">
        <v>292</v>
      </c>
      <c r="B52" s="140" t="s">
        <v>363</v>
      </c>
      <c r="C52" s="174">
        <v>5021.6000000000004</v>
      </c>
      <c r="D52" s="175">
        <v>22299</v>
      </c>
      <c r="E52" s="175">
        <v>22394.3</v>
      </c>
    </row>
    <row r="53" spans="1:5" ht="47.25" x14ac:dyDescent="0.2">
      <c r="A53" s="128" t="s">
        <v>294</v>
      </c>
      <c r="B53" s="140" t="s">
        <v>364</v>
      </c>
      <c r="C53" s="174">
        <v>1236.8</v>
      </c>
      <c r="D53" s="174">
        <v>1965</v>
      </c>
      <c r="E53" s="174">
        <v>1427.4</v>
      </c>
    </row>
    <row r="54" spans="1:5" ht="78.75" x14ac:dyDescent="0.2">
      <c r="A54" s="128" t="s">
        <v>404</v>
      </c>
      <c r="B54" s="140" t="s">
        <v>405</v>
      </c>
      <c r="C54" s="174">
        <v>4203.1000000000004</v>
      </c>
      <c r="D54" s="174">
        <v>0</v>
      </c>
      <c r="E54" s="174">
        <v>0</v>
      </c>
    </row>
    <row r="55" spans="1:5" ht="31.5" x14ac:dyDescent="0.2">
      <c r="A55" s="141" t="s">
        <v>144</v>
      </c>
      <c r="B55" s="142" t="s">
        <v>365</v>
      </c>
      <c r="C55" s="173">
        <f>C57+C81+C82</f>
        <v>2025896.9</v>
      </c>
      <c r="D55" s="173">
        <f>D57+D81+D82</f>
        <v>1983435.2999999998</v>
      </c>
      <c r="E55" s="173">
        <f>E57+E81+E82</f>
        <v>1987532.7999999998</v>
      </c>
    </row>
    <row r="56" spans="1:5" ht="18.75" hidden="1" x14ac:dyDescent="0.2">
      <c r="A56" s="137"/>
      <c r="B56" s="138"/>
      <c r="C56" s="174" t="e">
        <f>#REF!+#REF!</f>
        <v>#REF!</v>
      </c>
      <c r="D56" s="174" t="e">
        <f>#REF!+#REF!</f>
        <v>#REF!</v>
      </c>
      <c r="E56" s="174" t="e">
        <f>#REF!+#REF!</f>
        <v>#REF!</v>
      </c>
    </row>
    <row r="57" spans="1:5" ht="31.5" x14ac:dyDescent="0.2">
      <c r="A57" s="137" t="s">
        <v>145</v>
      </c>
      <c r="B57" s="169" t="s">
        <v>146</v>
      </c>
      <c r="C57" s="174">
        <f>C58</f>
        <v>1958102.2</v>
      </c>
      <c r="D57" s="174">
        <f>D58</f>
        <v>1913722.3999999997</v>
      </c>
      <c r="E57" s="174">
        <f>E58</f>
        <v>1917862.5999999999</v>
      </c>
    </row>
    <row r="58" spans="1:5" ht="31.5" x14ac:dyDescent="0.2">
      <c r="A58" s="137" t="s">
        <v>147</v>
      </c>
      <c r="B58" s="169" t="s">
        <v>72</v>
      </c>
      <c r="C58" s="176">
        <f>C59+C60+C61+C62+C63+C64+C65+C66+C67+C68+C69+C70+C71+C72+C73+C74+C75+C78+C79+C80</f>
        <v>1958102.2</v>
      </c>
      <c r="D58" s="176">
        <f>D59+D60+D61+D62+D63+D64+D65+D66+D67+D68+D69+D70+D71+D72+D73+D74+D75+D78</f>
        <v>1913722.3999999997</v>
      </c>
      <c r="E58" s="176">
        <f>E59+E60+E61+E62+E63+E64+E65+E66+E67+E68+E69+E70+E71+E72+E73+E74+E75+E78</f>
        <v>1917862.5999999999</v>
      </c>
    </row>
    <row r="59" spans="1:5" ht="47.25" x14ac:dyDescent="0.2">
      <c r="A59" s="137" t="s">
        <v>148</v>
      </c>
      <c r="B59" s="146" t="s">
        <v>366</v>
      </c>
      <c r="C59" s="174">
        <v>1116529.8999999999</v>
      </c>
      <c r="D59" s="174">
        <v>1116659.6000000001</v>
      </c>
      <c r="E59" s="174">
        <v>1116659.6000000001</v>
      </c>
    </row>
    <row r="60" spans="1:5" ht="78.75" x14ac:dyDescent="0.2">
      <c r="A60" s="137" t="s">
        <v>149</v>
      </c>
      <c r="B60" s="138" t="s">
        <v>367</v>
      </c>
      <c r="C60" s="174">
        <v>2551.5</v>
      </c>
      <c r="D60" s="174">
        <v>2410.9</v>
      </c>
      <c r="E60" s="174">
        <v>2410.9</v>
      </c>
    </row>
    <row r="61" spans="1:5" ht="157.5" x14ac:dyDescent="0.2">
      <c r="A61" s="137" t="s">
        <v>150</v>
      </c>
      <c r="B61" s="138" t="s">
        <v>421</v>
      </c>
      <c r="C61" s="174">
        <v>3402</v>
      </c>
      <c r="D61" s="174">
        <v>3214.5</v>
      </c>
      <c r="E61" s="174">
        <v>3214.5</v>
      </c>
    </row>
    <row r="62" spans="1:5" ht="64.150000000000006" customHeight="1" x14ac:dyDescent="0.2">
      <c r="A62" s="137" t="s">
        <v>152</v>
      </c>
      <c r="B62" s="138" t="s">
        <v>369</v>
      </c>
      <c r="C62" s="174">
        <v>11202.4</v>
      </c>
      <c r="D62" s="174">
        <v>11709.5</v>
      </c>
      <c r="E62" s="174">
        <v>12159.8</v>
      </c>
    </row>
    <row r="63" spans="1:5" ht="94.5" x14ac:dyDescent="0.2">
      <c r="A63" s="132" t="s">
        <v>154</v>
      </c>
      <c r="B63" s="133" t="s">
        <v>370</v>
      </c>
      <c r="C63" s="174">
        <v>1275.8</v>
      </c>
      <c r="D63" s="174">
        <v>1205.4000000000001</v>
      </c>
      <c r="E63" s="174">
        <v>1205.4000000000001</v>
      </c>
    </row>
    <row r="64" spans="1:5" ht="126" x14ac:dyDescent="0.2">
      <c r="A64" s="137" t="s">
        <v>155</v>
      </c>
      <c r="B64" s="133" t="s">
        <v>371</v>
      </c>
      <c r="C64" s="174">
        <v>7654.5</v>
      </c>
      <c r="D64" s="174">
        <v>7232.6</v>
      </c>
      <c r="E64" s="174">
        <v>7232.6</v>
      </c>
    </row>
    <row r="65" spans="1:5" ht="78.75" x14ac:dyDescent="0.2">
      <c r="A65" s="137" t="s">
        <v>157</v>
      </c>
      <c r="B65" s="146" t="s">
        <v>372</v>
      </c>
      <c r="C65" s="174">
        <v>7654.5</v>
      </c>
      <c r="D65" s="174">
        <v>7232.6</v>
      </c>
      <c r="E65" s="174">
        <v>7232.6</v>
      </c>
    </row>
    <row r="66" spans="1:5" ht="78.75" x14ac:dyDescent="0.2">
      <c r="A66" s="137" t="s">
        <v>158</v>
      </c>
      <c r="B66" s="133" t="s">
        <v>373</v>
      </c>
      <c r="C66" s="174">
        <v>1701</v>
      </c>
      <c r="D66" s="174">
        <v>1607.2</v>
      </c>
      <c r="E66" s="174">
        <v>1607.2</v>
      </c>
    </row>
    <row r="67" spans="1:5" ht="94.5" x14ac:dyDescent="0.2">
      <c r="A67" s="137" t="s">
        <v>159</v>
      </c>
      <c r="B67" s="138" t="s">
        <v>374</v>
      </c>
      <c r="C67" s="174">
        <v>2288.9</v>
      </c>
      <c r="D67" s="174">
        <v>2288.9</v>
      </c>
      <c r="E67" s="174">
        <v>2288.9</v>
      </c>
    </row>
    <row r="68" spans="1:5" ht="78.75" x14ac:dyDescent="0.2">
      <c r="A68" s="132" t="s">
        <v>161</v>
      </c>
      <c r="B68" s="168" t="s">
        <v>376</v>
      </c>
      <c r="C68" s="174">
        <v>51302.5</v>
      </c>
      <c r="D68" s="174">
        <v>54902.5</v>
      </c>
      <c r="E68" s="174">
        <v>54902.5</v>
      </c>
    </row>
    <row r="69" spans="1:5" ht="63" x14ac:dyDescent="0.2">
      <c r="A69" s="112" t="s">
        <v>162</v>
      </c>
      <c r="B69" s="133" t="s">
        <v>375</v>
      </c>
      <c r="C69" s="174">
        <v>377.3</v>
      </c>
      <c r="D69" s="174">
        <v>0</v>
      </c>
      <c r="E69" s="174">
        <v>0</v>
      </c>
    </row>
    <row r="70" spans="1:5" ht="63" x14ac:dyDescent="0.2">
      <c r="A70" s="112" t="s">
        <v>163</v>
      </c>
      <c r="B70" s="170" t="s">
        <v>377</v>
      </c>
      <c r="C70" s="174">
        <v>70178.600000000006</v>
      </c>
      <c r="D70" s="174">
        <v>87855.7</v>
      </c>
      <c r="E70" s="174">
        <v>91545.600000000006</v>
      </c>
    </row>
    <row r="71" spans="1:5" ht="78.75" x14ac:dyDescent="0.2">
      <c r="A71" s="112" t="s">
        <v>164</v>
      </c>
      <c r="B71" s="133" t="s">
        <v>378</v>
      </c>
      <c r="C71" s="174">
        <v>20686.2</v>
      </c>
      <c r="D71" s="174">
        <v>23369.9</v>
      </c>
      <c r="E71" s="174">
        <v>23369.9</v>
      </c>
    </row>
    <row r="72" spans="1:5" ht="78.75" x14ac:dyDescent="0.2">
      <c r="A72" s="112" t="s">
        <v>165</v>
      </c>
      <c r="B72" s="133" t="s">
        <v>380</v>
      </c>
      <c r="C72" s="174">
        <v>6876.6</v>
      </c>
      <c r="D72" s="174">
        <v>7830.7</v>
      </c>
      <c r="E72" s="174">
        <v>7830.7</v>
      </c>
    </row>
    <row r="73" spans="1:5" ht="173.25" x14ac:dyDescent="0.2">
      <c r="A73" s="112" t="s">
        <v>166</v>
      </c>
      <c r="B73" s="133" t="s">
        <v>379</v>
      </c>
      <c r="C73" s="174">
        <v>1471</v>
      </c>
      <c r="D73" s="174">
        <v>1470.3</v>
      </c>
      <c r="E73" s="174">
        <v>1470.3</v>
      </c>
    </row>
    <row r="74" spans="1:5" ht="47.25" x14ac:dyDescent="0.2">
      <c r="A74" s="137" t="s">
        <v>167</v>
      </c>
      <c r="B74" s="133" t="s">
        <v>381</v>
      </c>
      <c r="C74" s="174">
        <v>652399.80000000005</v>
      </c>
      <c r="D74" s="174">
        <v>584434.69999999995</v>
      </c>
      <c r="E74" s="174">
        <v>584434.69999999995</v>
      </c>
    </row>
    <row r="75" spans="1:5" ht="126" x14ac:dyDescent="0.2">
      <c r="A75" s="137" t="s">
        <v>168</v>
      </c>
      <c r="B75" s="133" t="s">
        <v>382</v>
      </c>
      <c r="C75" s="174">
        <v>264.5</v>
      </c>
      <c r="D75" s="174">
        <v>264.5</v>
      </c>
      <c r="E75" s="174">
        <v>264.5</v>
      </c>
    </row>
    <row r="76" spans="1:5" ht="63" hidden="1" x14ac:dyDescent="0.2">
      <c r="A76" s="137" t="s">
        <v>169</v>
      </c>
      <c r="B76" s="133" t="s">
        <v>86</v>
      </c>
      <c r="C76" s="174">
        <v>0</v>
      </c>
      <c r="D76" s="177">
        <v>0</v>
      </c>
      <c r="E76" s="177">
        <v>0</v>
      </c>
    </row>
    <row r="77" spans="1:5" ht="47.25" hidden="1" x14ac:dyDescent="0.2">
      <c r="A77" s="137" t="s">
        <v>170</v>
      </c>
      <c r="B77" s="133" t="s">
        <v>87</v>
      </c>
      <c r="C77" s="174">
        <v>0</v>
      </c>
      <c r="D77" s="177">
        <v>0</v>
      </c>
      <c r="E77" s="177">
        <v>0</v>
      </c>
    </row>
    <row r="78" spans="1:5" ht="78.75" x14ac:dyDescent="0.2">
      <c r="A78" s="137" t="s">
        <v>250</v>
      </c>
      <c r="B78" s="133" t="s">
        <v>402</v>
      </c>
      <c r="C78" s="174">
        <v>32.9</v>
      </c>
      <c r="D78" s="174">
        <v>32.9</v>
      </c>
      <c r="E78" s="174">
        <v>32.9</v>
      </c>
    </row>
    <row r="79" spans="1:5" ht="110.25" x14ac:dyDescent="0.2">
      <c r="A79" s="137" t="s">
        <v>406</v>
      </c>
      <c r="B79" s="182" t="s">
        <v>408</v>
      </c>
      <c r="C79" s="174">
        <v>184.2</v>
      </c>
      <c r="D79" s="174">
        <v>0</v>
      </c>
      <c r="E79" s="174">
        <v>0</v>
      </c>
    </row>
    <row r="80" spans="1:5" ht="110.25" x14ac:dyDescent="0.2">
      <c r="A80" s="137" t="s">
        <v>407</v>
      </c>
      <c r="B80" s="182" t="s">
        <v>409</v>
      </c>
      <c r="C80" s="174">
        <v>68.099999999999994</v>
      </c>
      <c r="D80" s="174">
        <v>0</v>
      </c>
      <c r="E80" s="174">
        <v>0</v>
      </c>
    </row>
    <row r="81" spans="1:5" ht="63" x14ac:dyDescent="0.2">
      <c r="A81" s="112" t="s">
        <v>171</v>
      </c>
      <c r="B81" s="136" t="s">
        <v>410</v>
      </c>
      <c r="C81" s="174">
        <v>150</v>
      </c>
      <c r="D81" s="174">
        <v>59.1</v>
      </c>
      <c r="E81" s="174">
        <v>16.399999999999999</v>
      </c>
    </row>
    <row r="82" spans="1:5" ht="70.900000000000006" customHeight="1" x14ac:dyDescent="0.2">
      <c r="A82" s="112" t="s">
        <v>264</v>
      </c>
      <c r="B82" s="136" t="s">
        <v>411</v>
      </c>
      <c r="C82" s="174">
        <v>67644.7</v>
      </c>
      <c r="D82" s="174">
        <v>69653.8</v>
      </c>
      <c r="E82" s="174">
        <v>69653.8</v>
      </c>
    </row>
    <row r="83" spans="1:5" ht="47.25" hidden="1" x14ac:dyDescent="0.2">
      <c r="A83" s="112" t="s">
        <v>296</v>
      </c>
      <c r="B83" s="136" t="s">
        <v>297</v>
      </c>
      <c r="C83" s="174" t="e">
        <f>#REF!+#REF!</f>
        <v>#REF!</v>
      </c>
      <c r="D83" s="174"/>
      <c r="E83" s="174"/>
    </row>
    <row r="84" spans="1:5" ht="18.75" x14ac:dyDescent="0.2">
      <c r="A84" s="147" t="s">
        <v>173</v>
      </c>
      <c r="B84" s="171" t="s">
        <v>88</v>
      </c>
      <c r="C84" s="178">
        <f>C85+C97+C99+C95</f>
        <v>270037.85282999999</v>
      </c>
      <c r="D84" s="178">
        <f>D85+D99</f>
        <v>9729.4</v>
      </c>
      <c r="E84" s="178">
        <f>E85+E99</f>
        <v>13731.4</v>
      </c>
    </row>
    <row r="85" spans="1:5" ht="63" x14ac:dyDescent="0.2">
      <c r="A85" s="112" t="s">
        <v>174</v>
      </c>
      <c r="B85" s="134" t="s">
        <v>175</v>
      </c>
      <c r="C85" s="179">
        <f>C86</f>
        <v>38844.852830000003</v>
      </c>
      <c r="D85" s="179">
        <f t="shared" ref="D85:E85" si="7">D86</f>
        <v>9218</v>
      </c>
      <c r="E85" s="179">
        <f t="shared" si="7"/>
        <v>10420</v>
      </c>
    </row>
    <row r="86" spans="1:5" ht="78.75" x14ac:dyDescent="0.2">
      <c r="A86" s="112" t="s">
        <v>176</v>
      </c>
      <c r="B86" s="136" t="s">
        <v>89</v>
      </c>
      <c r="C86" s="180">
        <f>C87+C89+C90+C92+C93+C94</f>
        <v>38844.852830000003</v>
      </c>
      <c r="D86" s="180">
        <f t="shared" ref="D86" si="8">SUM(D87:D94)</f>
        <v>9218</v>
      </c>
      <c r="E86" s="180">
        <f t="shared" ref="E86" si="9">SUM(E87:E94)</f>
        <v>10420</v>
      </c>
    </row>
    <row r="87" spans="1:5" ht="78.75" x14ac:dyDescent="0.2">
      <c r="A87" s="112" t="s">
        <v>177</v>
      </c>
      <c r="B87" s="136" t="s">
        <v>383</v>
      </c>
      <c r="C87" s="174">
        <v>240</v>
      </c>
      <c r="D87" s="174">
        <v>0</v>
      </c>
      <c r="E87" s="174">
        <v>0</v>
      </c>
    </row>
    <row r="88" spans="1:5" ht="63" hidden="1" x14ac:dyDescent="0.2">
      <c r="A88" s="112" t="s">
        <v>178</v>
      </c>
      <c r="B88" s="136" t="s">
        <v>103</v>
      </c>
      <c r="C88" s="174">
        <v>0</v>
      </c>
      <c r="D88" s="174">
        <v>0</v>
      </c>
      <c r="E88" s="174">
        <v>0</v>
      </c>
    </row>
    <row r="89" spans="1:5" ht="78.75" x14ac:dyDescent="0.2">
      <c r="A89" s="112" t="s">
        <v>179</v>
      </c>
      <c r="B89" s="136" t="s">
        <v>384</v>
      </c>
      <c r="C89" s="174">
        <v>1067</v>
      </c>
      <c r="D89" s="174">
        <v>0</v>
      </c>
      <c r="E89" s="174">
        <v>0</v>
      </c>
    </row>
    <row r="90" spans="1:5" ht="78.75" x14ac:dyDescent="0.2">
      <c r="A90" s="112" t="s">
        <v>180</v>
      </c>
      <c r="B90" s="136" t="s">
        <v>385</v>
      </c>
      <c r="C90" s="174">
        <v>4202.1030000000001</v>
      </c>
      <c r="D90" s="174">
        <v>0</v>
      </c>
      <c r="E90" s="174">
        <v>0</v>
      </c>
    </row>
    <row r="91" spans="1:5" ht="78.75" hidden="1" x14ac:dyDescent="0.2">
      <c r="A91" s="112" t="s">
        <v>234</v>
      </c>
      <c r="B91" s="134" t="s">
        <v>236</v>
      </c>
      <c r="C91" s="174">
        <v>0</v>
      </c>
      <c r="D91" s="174">
        <v>0</v>
      </c>
      <c r="E91" s="174">
        <v>0</v>
      </c>
    </row>
    <row r="92" spans="1:5" ht="94.5" x14ac:dyDescent="0.2">
      <c r="A92" s="112" t="s">
        <v>235</v>
      </c>
      <c r="B92" s="150" t="s">
        <v>386</v>
      </c>
      <c r="C92" s="174">
        <v>19152.949830000001</v>
      </c>
      <c r="D92" s="174">
        <v>0</v>
      </c>
      <c r="E92" s="174">
        <v>0</v>
      </c>
    </row>
    <row r="93" spans="1:5" ht="63" x14ac:dyDescent="0.2">
      <c r="A93" s="112" t="s">
        <v>300</v>
      </c>
      <c r="B93" s="150" t="s">
        <v>387</v>
      </c>
      <c r="C93" s="174">
        <v>1</v>
      </c>
      <c r="D93" s="174">
        <v>0</v>
      </c>
      <c r="E93" s="174">
        <v>0</v>
      </c>
    </row>
    <row r="94" spans="1:5" ht="78.75" x14ac:dyDescent="0.2">
      <c r="A94" s="112" t="s">
        <v>298</v>
      </c>
      <c r="B94" s="136" t="s">
        <v>388</v>
      </c>
      <c r="C94" s="174">
        <v>14181.8</v>
      </c>
      <c r="D94" s="174">
        <v>9218</v>
      </c>
      <c r="E94" s="174">
        <v>10420</v>
      </c>
    </row>
    <row r="95" spans="1:5" ht="78.75" x14ac:dyDescent="0.2">
      <c r="A95" s="184" t="s">
        <v>417</v>
      </c>
      <c r="B95" s="185" t="s">
        <v>420</v>
      </c>
      <c r="C95" s="174">
        <f>C96</f>
        <v>4203.1000000000004</v>
      </c>
      <c r="D95" s="174">
        <f>D96</f>
        <v>0</v>
      </c>
      <c r="E95" s="174">
        <f>E96</f>
        <v>0</v>
      </c>
    </row>
    <row r="96" spans="1:5" ht="78.75" x14ac:dyDescent="0.2">
      <c r="A96" s="184" t="s">
        <v>418</v>
      </c>
      <c r="B96" s="186" t="s">
        <v>419</v>
      </c>
      <c r="C96" s="180">
        <v>4203.1000000000004</v>
      </c>
      <c r="D96" s="180">
        <f>D97</f>
        <v>0</v>
      </c>
      <c r="E96" s="180">
        <f>E97</f>
        <v>0</v>
      </c>
    </row>
    <row r="97" spans="1:5" ht="63" hidden="1" x14ac:dyDescent="0.2">
      <c r="A97" s="151" t="s">
        <v>334</v>
      </c>
      <c r="B97" s="152" t="s">
        <v>330</v>
      </c>
      <c r="C97" s="180">
        <f t="shared" ref="C97:E97" si="10">C98</f>
        <v>0</v>
      </c>
      <c r="D97" s="180">
        <f t="shared" si="10"/>
        <v>0</v>
      </c>
      <c r="E97" s="180">
        <f t="shared" si="10"/>
        <v>0</v>
      </c>
    </row>
    <row r="98" spans="1:5" ht="78.75" hidden="1" x14ac:dyDescent="0.2">
      <c r="A98" s="151" t="s">
        <v>335</v>
      </c>
      <c r="B98" s="152" t="s">
        <v>332</v>
      </c>
      <c r="C98" s="174">
        <v>0</v>
      </c>
      <c r="D98" s="174">
        <v>0</v>
      </c>
      <c r="E98" s="174">
        <v>0</v>
      </c>
    </row>
    <row r="99" spans="1:5" ht="18.75" x14ac:dyDescent="0.2">
      <c r="A99" s="112" t="s">
        <v>181</v>
      </c>
      <c r="B99" s="136" t="s">
        <v>182</v>
      </c>
      <c r="C99" s="180">
        <f>C100</f>
        <v>226989.90000000002</v>
      </c>
      <c r="D99" s="180">
        <f t="shared" ref="D99:E99" si="11">D100</f>
        <v>511.4</v>
      </c>
      <c r="E99" s="180">
        <f t="shared" si="11"/>
        <v>3311.4</v>
      </c>
    </row>
    <row r="100" spans="1:5" ht="31.5" x14ac:dyDescent="0.2">
      <c r="A100" s="112" t="s">
        <v>183</v>
      </c>
      <c r="B100" s="136" t="s">
        <v>184</v>
      </c>
      <c r="C100" s="176">
        <f>C101+C103+C104+C113+C115+C116+C117+C118</f>
        <v>226989.90000000002</v>
      </c>
      <c r="D100" s="176">
        <f t="shared" ref="D100:E100" si="12">D101+D103+D104+D113+D115+D116+D117+D118</f>
        <v>511.4</v>
      </c>
      <c r="E100" s="176">
        <f t="shared" si="12"/>
        <v>3311.4</v>
      </c>
    </row>
    <row r="101" spans="1:5" ht="47.25" x14ac:dyDescent="0.2">
      <c r="A101" s="112" t="s">
        <v>256</v>
      </c>
      <c r="B101" s="136" t="s">
        <v>414</v>
      </c>
      <c r="C101" s="174">
        <v>4768</v>
      </c>
      <c r="D101" s="174">
        <v>0</v>
      </c>
      <c r="E101" s="174">
        <v>0</v>
      </c>
    </row>
    <row r="102" spans="1:5" ht="63" hidden="1" x14ac:dyDescent="0.2">
      <c r="A102" s="112" t="s">
        <v>185</v>
      </c>
      <c r="B102" s="136" t="s">
        <v>92</v>
      </c>
      <c r="C102" s="174" t="e">
        <f>(#REF!+#REF!)/1000</f>
        <v>#REF!</v>
      </c>
      <c r="D102" s="174" t="e">
        <f>(#REF!+#REF!)/1000</f>
        <v>#REF!</v>
      </c>
      <c r="E102" s="174" t="e">
        <f>(#REF!+#REF!)/1000</f>
        <v>#REF!</v>
      </c>
    </row>
    <row r="103" spans="1:5" ht="70.150000000000006" customHeight="1" x14ac:dyDescent="0.2">
      <c r="A103" s="112" t="s">
        <v>186</v>
      </c>
      <c r="B103" s="136" t="s">
        <v>416</v>
      </c>
      <c r="C103" s="174">
        <v>1351.2</v>
      </c>
      <c r="D103" s="174">
        <v>511.4</v>
      </c>
      <c r="E103" s="174">
        <v>511.4</v>
      </c>
    </row>
    <row r="104" spans="1:5" ht="63" x14ac:dyDescent="0.2">
      <c r="A104" s="112" t="s">
        <v>301</v>
      </c>
      <c r="B104" s="136" t="s">
        <v>390</v>
      </c>
      <c r="C104" s="174">
        <v>6300</v>
      </c>
      <c r="D104" s="174">
        <v>0</v>
      </c>
      <c r="E104" s="174">
        <v>2800</v>
      </c>
    </row>
    <row r="105" spans="1:5" ht="63" hidden="1" x14ac:dyDescent="0.2">
      <c r="A105" s="112" t="s">
        <v>224</v>
      </c>
      <c r="B105" s="136" t="s">
        <v>225</v>
      </c>
      <c r="C105" s="174">
        <v>0</v>
      </c>
      <c r="D105" s="174">
        <v>0</v>
      </c>
      <c r="E105" s="174">
        <v>0</v>
      </c>
    </row>
    <row r="106" spans="1:5" ht="65.45" hidden="1" customHeight="1" x14ac:dyDescent="0.2">
      <c r="A106" s="112" t="s">
        <v>222</v>
      </c>
      <c r="B106" s="136" t="s">
        <v>223</v>
      </c>
      <c r="C106" s="174">
        <v>0</v>
      </c>
      <c r="D106" s="174">
        <v>0</v>
      </c>
      <c r="E106" s="174">
        <v>0</v>
      </c>
    </row>
    <row r="107" spans="1:5" ht="65.45" hidden="1" customHeight="1" x14ac:dyDescent="0.2">
      <c r="A107" s="112" t="s">
        <v>245</v>
      </c>
      <c r="B107" s="136" t="s">
        <v>246</v>
      </c>
      <c r="C107" s="174">
        <v>0</v>
      </c>
      <c r="D107" s="174">
        <v>0</v>
      </c>
      <c r="E107" s="174">
        <v>0</v>
      </c>
    </row>
    <row r="108" spans="1:5" ht="54.75" hidden="1" customHeight="1" x14ac:dyDescent="0.2">
      <c r="A108" s="112" t="s">
        <v>309</v>
      </c>
      <c r="B108" s="136" t="s">
        <v>310</v>
      </c>
      <c r="C108" s="174">
        <v>0</v>
      </c>
      <c r="D108" s="174">
        <v>0</v>
      </c>
      <c r="E108" s="174">
        <v>0</v>
      </c>
    </row>
    <row r="109" spans="1:5" ht="65.25" hidden="1" customHeight="1" x14ac:dyDescent="0.2">
      <c r="A109" s="112" t="s">
        <v>311</v>
      </c>
      <c r="B109" s="136" t="s">
        <v>312</v>
      </c>
      <c r="C109" s="174">
        <v>0</v>
      </c>
      <c r="D109" s="174">
        <v>0</v>
      </c>
      <c r="E109" s="174">
        <v>0</v>
      </c>
    </row>
    <row r="110" spans="1:5" ht="47.25" hidden="1" x14ac:dyDescent="0.2">
      <c r="A110" s="112" t="s">
        <v>318</v>
      </c>
      <c r="B110" s="136" t="s">
        <v>319</v>
      </c>
      <c r="C110" s="174">
        <v>0</v>
      </c>
      <c r="D110" s="174">
        <v>0</v>
      </c>
      <c r="E110" s="174">
        <v>0</v>
      </c>
    </row>
    <row r="111" spans="1:5" ht="87" hidden="1" customHeight="1" x14ac:dyDescent="0.2">
      <c r="A111" s="112" t="s">
        <v>320</v>
      </c>
      <c r="B111" s="136" t="s">
        <v>321</v>
      </c>
      <c r="C111" s="174">
        <v>0</v>
      </c>
      <c r="D111" s="174">
        <v>0</v>
      </c>
      <c r="E111" s="174">
        <v>0</v>
      </c>
    </row>
    <row r="112" spans="1:5" ht="57.6" hidden="1" customHeight="1" x14ac:dyDescent="0.2">
      <c r="A112" s="112" t="s">
        <v>322</v>
      </c>
      <c r="B112" s="136" t="s">
        <v>323</v>
      </c>
      <c r="C112" s="174">
        <v>0</v>
      </c>
      <c r="D112" s="174">
        <v>0</v>
      </c>
      <c r="E112" s="174">
        <v>0</v>
      </c>
    </row>
    <row r="113" spans="1:5" ht="78.75" x14ac:dyDescent="0.2">
      <c r="A113" s="112" t="s">
        <v>324</v>
      </c>
      <c r="B113" s="136" t="s">
        <v>413</v>
      </c>
      <c r="C113" s="174">
        <v>177411.7</v>
      </c>
      <c r="D113" s="174">
        <v>0</v>
      </c>
      <c r="E113" s="174">
        <v>0</v>
      </c>
    </row>
    <row r="114" spans="1:5" ht="75" hidden="1" customHeight="1" x14ac:dyDescent="0.2">
      <c r="A114" s="112" t="s">
        <v>326</v>
      </c>
      <c r="B114" s="136" t="s">
        <v>327</v>
      </c>
      <c r="C114" s="174">
        <v>0</v>
      </c>
      <c r="D114" s="174">
        <v>0</v>
      </c>
      <c r="E114" s="174">
        <v>0</v>
      </c>
    </row>
    <row r="115" spans="1:5" ht="58.9" customHeight="1" x14ac:dyDescent="0.2">
      <c r="A115" s="112" t="s">
        <v>329</v>
      </c>
      <c r="B115" s="136" t="s">
        <v>391</v>
      </c>
      <c r="C115" s="174">
        <v>33009</v>
      </c>
      <c r="D115" s="174">
        <v>0</v>
      </c>
      <c r="E115" s="174">
        <v>0</v>
      </c>
    </row>
    <row r="116" spans="1:5" ht="101.45" hidden="1" customHeight="1" x14ac:dyDescent="0.2">
      <c r="A116" s="112" t="s">
        <v>336</v>
      </c>
      <c r="B116" s="136" t="s">
        <v>392</v>
      </c>
      <c r="C116" s="174">
        <v>0</v>
      </c>
      <c r="D116" s="174">
        <v>0</v>
      </c>
      <c r="E116" s="174">
        <v>0</v>
      </c>
    </row>
    <row r="117" spans="1:5" ht="75.599999999999994" customHeight="1" x14ac:dyDescent="0.2">
      <c r="A117" s="112" t="s">
        <v>337</v>
      </c>
      <c r="B117" s="136" t="s">
        <v>393</v>
      </c>
      <c r="C117" s="174">
        <v>3100</v>
      </c>
      <c r="D117" s="174">
        <v>0</v>
      </c>
      <c r="E117" s="174">
        <v>0</v>
      </c>
    </row>
    <row r="118" spans="1:5" ht="94.5" x14ac:dyDescent="0.2">
      <c r="A118" s="112" t="s">
        <v>412</v>
      </c>
      <c r="B118" s="183" t="s">
        <v>415</v>
      </c>
      <c r="C118" s="174">
        <v>1050</v>
      </c>
      <c r="D118" s="174">
        <v>0</v>
      </c>
      <c r="E118" s="174">
        <v>0</v>
      </c>
    </row>
    <row r="119" spans="1:5" s="155" customFormat="1" ht="21.6" customHeight="1" x14ac:dyDescent="0.2">
      <c r="A119" s="153" t="s">
        <v>347</v>
      </c>
      <c r="B119" s="172" t="s">
        <v>205</v>
      </c>
      <c r="C119" s="154">
        <f t="shared" ref="C119:E119" si="13">C121</f>
        <v>2500</v>
      </c>
      <c r="D119" s="154">
        <f t="shared" si="13"/>
        <v>0</v>
      </c>
      <c r="E119" s="154">
        <f t="shared" si="13"/>
        <v>0</v>
      </c>
    </row>
    <row r="120" spans="1:5" s="155" customFormat="1" ht="21.6" hidden="1" customHeight="1" x14ac:dyDescent="0.2">
      <c r="A120" s="153"/>
      <c r="B120" s="172"/>
      <c r="C120" s="154">
        <v>0</v>
      </c>
      <c r="D120" s="154">
        <v>0</v>
      </c>
      <c r="E120" s="154">
        <v>0</v>
      </c>
    </row>
    <row r="121" spans="1:5" s="155" customFormat="1" ht="33.6" customHeight="1" x14ac:dyDescent="0.2">
      <c r="A121" s="156" t="s">
        <v>349</v>
      </c>
      <c r="B121" s="157" t="s">
        <v>339</v>
      </c>
      <c r="C121" s="166">
        <f t="shared" ref="C121:E122" si="14">C122</f>
        <v>2500</v>
      </c>
      <c r="D121" s="166">
        <f t="shared" si="14"/>
        <v>0</v>
      </c>
      <c r="E121" s="166">
        <f t="shared" si="14"/>
        <v>0</v>
      </c>
    </row>
    <row r="122" spans="1:5" s="155" customFormat="1" ht="33.6" customHeight="1" x14ac:dyDescent="0.2">
      <c r="A122" s="156" t="s">
        <v>348</v>
      </c>
      <c r="B122" s="157" t="s">
        <v>339</v>
      </c>
      <c r="C122" s="166">
        <f t="shared" si="14"/>
        <v>2500</v>
      </c>
      <c r="D122" s="166">
        <f t="shared" si="14"/>
        <v>0</v>
      </c>
      <c r="E122" s="166">
        <f t="shared" si="14"/>
        <v>0</v>
      </c>
    </row>
    <row r="123" spans="1:5" s="155" customFormat="1" ht="41.45" customHeight="1" x14ac:dyDescent="0.2">
      <c r="A123" s="156" t="s">
        <v>346</v>
      </c>
      <c r="B123" s="157" t="s">
        <v>340</v>
      </c>
      <c r="C123" s="175">
        <v>2500</v>
      </c>
      <c r="D123" s="175">
        <v>0</v>
      </c>
      <c r="E123" s="175">
        <v>0</v>
      </c>
    </row>
    <row r="124" spans="1:5" s="155" customFormat="1" ht="63.6" customHeight="1" x14ac:dyDescent="0.2">
      <c r="A124" s="147" t="s">
        <v>201</v>
      </c>
      <c r="B124" s="158" t="s">
        <v>199</v>
      </c>
      <c r="C124" s="181">
        <f>C130+C131+C132</f>
        <v>88.510260000000002</v>
      </c>
      <c r="D124" s="181">
        <f>D130+D131+D132</f>
        <v>0</v>
      </c>
      <c r="E124" s="181">
        <f>E130+E131+E132</f>
        <v>0</v>
      </c>
    </row>
    <row r="125" spans="1:5" ht="47.25" hidden="1" x14ac:dyDescent="0.2">
      <c r="A125" s="160" t="s">
        <v>304</v>
      </c>
      <c r="B125" s="150" t="s">
        <v>305</v>
      </c>
      <c r="C125" s="175" t="e">
        <f>#REF!+#REF!</f>
        <v>#REF!</v>
      </c>
      <c r="D125" s="175" t="e">
        <f>#REF!+#REF!</f>
        <v>#REF!</v>
      </c>
      <c r="E125" s="175" t="e">
        <f>#REF!+#REF!</f>
        <v>#REF!</v>
      </c>
    </row>
    <row r="126" spans="1:5" ht="88.15" customHeight="1" x14ac:dyDescent="0.2">
      <c r="A126" s="56" t="s">
        <v>350</v>
      </c>
      <c r="B126" s="54" t="s">
        <v>394</v>
      </c>
      <c r="C126" s="175">
        <f>C127</f>
        <v>88.430260000000004</v>
      </c>
      <c r="D126" s="175">
        <f t="shared" ref="D126:E128" si="15">D127</f>
        <v>0</v>
      </c>
      <c r="E126" s="175">
        <f t="shared" si="15"/>
        <v>0</v>
      </c>
    </row>
    <row r="127" spans="1:5" ht="87" customHeight="1" x14ac:dyDescent="0.2">
      <c r="A127" s="56" t="s">
        <v>351</v>
      </c>
      <c r="B127" s="54" t="s">
        <v>395</v>
      </c>
      <c r="C127" s="175">
        <f>C128</f>
        <v>88.430260000000004</v>
      </c>
      <c r="D127" s="175">
        <f t="shared" si="15"/>
        <v>0</v>
      </c>
      <c r="E127" s="175">
        <f t="shared" si="15"/>
        <v>0</v>
      </c>
    </row>
    <row r="128" spans="1:5" ht="31.5" x14ac:dyDescent="0.2">
      <c r="A128" s="56" t="s">
        <v>352</v>
      </c>
      <c r="B128" s="54" t="s">
        <v>396</v>
      </c>
      <c r="C128" s="175">
        <f>C129</f>
        <v>88.430260000000004</v>
      </c>
      <c r="D128" s="175">
        <f t="shared" si="15"/>
        <v>0</v>
      </c>
      <c r="E128" s="175">
        <f t="shared" si="15"/>
        <v>0</v>
      </c>
    </row>
    <row r="129" spans="1:5" ht="31.5" x14ac:dyDescent="0.2">
      <c r="A129" s="56" t="s">
        <v>353</v>
      </c>
      <c r="B129" s="54" t="s">
        <v>397</v>
      </c>
      <c r="C129" s="175">
        <f>C130+C131</f>
        <v>88.430260000000004</v>
      </c>
      <c r="D129" s="175">
        <f t="shared" ref="D129:E129" si="16">D130+D131</f>
        <v>0</v>
      </c>
      <c r="E129" s="175">
        <f t="shared" si="16"/>
        <v>0</v>
      </c>
    </row>
    <row r="130" spans="1:5" ht="47.25" x14ac:dyDescent="0.2">
      <c r="A130" s="160" t="s">
        <v>338</v>
      </c>
      <c r="B130" s="150" t="s">
        <v>401</v>
      </c>
      <c r="C130" s="175">
        <v>33.017870000000002</v>
      </c>
      <c r="D130" s="175">
        <v>0</v>
      </c>
      <c r="E130" s="175">
        <v>0</v>
      </c>
    </row>
    <row r="131" spans="1:5" ht="47.25" x14ac:dyDescent="0.2">
      <c r="A131" s="160" t="s">
        <v>341</v>
      </c>
      <c r="B131" s="150" t="s">
        <v>400</v>
      </c>
      <c r="C131" s="175">
        <v>55.412390000000002</v>
      </c>
      <c r="D131" s="175">
        <v>0</v>
      </c>
      <c r="E131" s="175">
        <v>0</v>
      </c>
    </row>
    <row r="132" spans="1:5" ht="72.599999999999994" hidden="1" customHeight="1" x14ac:dyDescent="0.2">
      <c r="A132" s="161" t="s">
        <v>202</v>
      </c>
      <c r="B132" s="150" t="s">
        <v>96</v>
      </c>
      <c r="C132" s="175">
        <v>0.08</v>
      </c>
      <c r="D132" s="175">
        <v>0</v>
      </c>
      <c r="E132" s="175">
        <v>0</v>
      </c>
    </row>
    <row r="133" spans="1:5" s="155" customFormat="1" ht="47.25" x14ac:dyDescent="0.2">
      <c r="A133" s="147" t="s">
        <v>203</v>
      </c>
      <c r="B133" s="158" t="s">
        <v>200</v>
      </c>
      <c r="C133" s="181">
        <f>C137</f>
        <v>-1372.4</v>
      </c>
      <c r="D133" s="181">
        <f>D137</f>
        <v>0</v>
      </c>
      <c r="E133" s="181">
        <f>E137</f>
        <v>0</v>
      </c>
    </row>
    <row r="134" spans="1:5" ht="47.45" hidden="1" customHeight="1" x14ac:dyDescent="0.2">
      <c r="A134" s="162" t="s">
        <v>316</v>
      </c>
      <c r="B134" s="138" t="s">
        <v>317</v>
      </c>
      <c r="C134" s="175" t="e">
        <f>#REF!+#REF!</f>
        <v>#REF!</v>
      </c>
      <c r="D134" s="175" t="e">
        <f>#REF!+#REF!</f>
        <v>#REF!</v>
      </c>
      <c r="E134" s="163"/>
    </row>
    <row r="135" spans="1:5" ht="47.25" hidden="1" x14ac:dyDescent="0.2">
      <c r="A135" s="162" t="s">
        <v>238</v>
      </c>
      <c r="B135" s="138" t="s">
        <v>239</v>
      </c>
      <c r="C135" s="175" t="e">
        <f>#REF!+#REF!</f>
        <v>#REF!</v>
      </c>
      <c r="D135" s="175" t="e">
        <f>#REF!+#REF!</f>
        <v>#REF!</v>
      </c>
      <c r="E135" s="163"/>
    </row>
    <row r="136" spans="1:5" ht="47.25" x14ac:dyDescent="0.2">
      <c r="A136" s="57" t="s">
        <v>354</v>
      </c>
      <c r="B136" s="21" t="s">
        <v>398</v>
      </c>
      <c r="C136" s="175">
        <f>C137</f>
        <v>-1372.4</v>
      </c>
      <c r="D136" s="175">
        <f t="shared" ref="D136:E136" si="17">D137</f>
        <v>0</v>
      </c>
      <c r="E136" s="175">
        <f t="shared" si="17"/>
        <v>0</v>
      </c>
    </row>
    <row r="137" spans="1:5" ht="47.25" x14ac:dyDescent="0.2">
      <c r="A137" s="162" t="s">
        <v>204</v>
      </c>
      <c r="B137" s="138" t="s">
        <v>399</v>
      </c>
      <c r="C137" s="175">
        <v>-1372.4</v>
      </c>
      <c r="D137" s="175">
        <v>0</v>
      </c>
      <c r="E137" s="175">
        <v>0</v>
      </c>
    </row>
    <row r="138" spans="1:5" ht="18.75" x14ac:dyDescent="0.25">
      <c r="C138" s="164"/>
      <c r="D138" s="164"/>
    </row>
    <row r="139" spans="1:5" ht="18.75" x14ac:dyDescent="0.25">
      <c r="C139" s="164"/>
      <c r="D139" s="164"/>
    </row>
    <row r="140" spans="1:5" ht="18.75" x14ac:dyDescent="0.25">
      <c r="C140" s="164"/>
      <c r="D140" s="164"/>
    </row>
    <row r="141" spans="1:5" ht="18.75" x14ac:dyDescent="0.25">
      <c r="C141" s="164"/>
      <c r="D141" s="164"/>
    </row>
    <row r="142" spans="1:5" ht="18.75" x14ac:dyDescent="0.25">
      <c r="C142" s="164"/>
      <c r="D142" s="164"/>
    </row>
    <row r="143" spans="1:5" ht="18.75" x14ac:dyDescent="0.25">
      <c r="C143" s="164"/>
      <c r="D143" s="164"/>
    </row>
    <row r="144" spans="1:5" ht="18.75" x14ac:dyDescent="0.25">
      <c r="C144" s="164"/>
      <c r="D144" s="164"/>
    </row>
    <row r="145" spans="3:4" ht="18.75" x14ac:dyDescent="0.25">
      <c r="C145" s="164"/>
      <c r="D145" s="164"/>
    </row>
    <row r="146" spans="3:4" ht="18.75" x14ac:dyDescent="0.25">
      <c r="C146" s="164"/>
      <c r="D146" s="164"/>
    </row>
    <row r="147" spans="3:4" ht="18.75" x14ac:dyDescent="0.25">
      <c r="C147" s="164"/>
      <c r="D147" s="164"/>
    </row>
    <row r="148" spans="3:4" ht="18.75" x14ac:dyDescent="0.25">
      <c r="C148" s="164"/>
      <c r="D148" s="164"/>
    </row>
  </sheetData>
  <mergeCells count="9">
    <mergeCell ref="C1:E1"/>
    <mergeCell ref="C2:E2"/>
    <mergeCell ref="A3:E3"/>
    <mergeCell ref="A4:E4"/>
    <mergeCell ref="A6:A7"/>
    <mergeCell ref="B6:B7"/>
    <mergeCell ref="C6:C7"/>
    <mergeCell ref="D6:D7"/>
    <mergeCell ref="E6:E7"/>
  </mergeCells>
  <pageMargins left="0.2" right="0.26" top="0.2" bottom="0.22" header="0.3" footer="0.3"/>
  <pageSetup paperSize="9" scale="6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рублей </vt:lpstr>
      <vt:lpstr>В Собрание тыс.руб </vt:lpstr>
      <vt:lpstr>Приложение 1</vt:lpstr>
      <vt:lpstr>'В Собрание тыс.руб '!Заголовки_для_печати</vt:lpstr>
      <vt:lpstr>'рублей '!Заголовки_для_печати</vt:lpstr>
      <vt:lpstr>'В Собрание тыс.руб '!Область_печати</vt:lpstr>
      <vt:lpstr>'Приложение 1'!Область_печати</vt:lpstr>
      <vt:lpstr>'рублей '!Область_печати</vt:lpstr>
    </vt:vector>
  </TitlesOfParts>
  <Company>Комфин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lkn</dc:creator>
  <cp:lastModifiedBy>Дарья Геннадьевна Бурченкова</cp:lastModifiedBy>
  <cp:lastPrinted>2022-12-19T10:17:16Z</cp:lastPrinted>
  <dcterms:created xsi:type="dcterms:W3CDTF">2007-02-02T07:00:48Z</dcterms:created>
  <dcterms:modified xsi:type="dcterms:W3CDTF">2023-01-12T05:24:03Z</dcterms:modified>
</cp:coreProperties>
</file>