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'1'!$A$1:$H$173</definedName>
  </definedNames>
  <calcPr calcId="124519"/>
</workbook>
</file>

<file path=xl/calcChain.xml><?xml version="1.0" encoding="utf-8"?>
<calcChain xmlns="http://schemas.openxmlformats.org/spreadsheetml/2006/main">
  <c r="F162" i="74"/>
  <c r="F164"/>
  <c r="F165"/>
  <c r="H19"/>
  <c r="H65"/>
  <c r="H149"/>
  <c r="H150"/>
  <c r="H136"/>
  <c r="H137"/>
  <c r="H134"/>
  <c r="H135"/>
  <c r="H133"/>
  <c r="H79"/>
  <c r="H73"/>
  <c r="H75"/>
  <c r="H76"/>
  <c r="C118"/>
  <c r="E118" l="1"/>
  <c r="D118"/>
  <c r="F128"/>
  <c r="G128"/>
  <c r="F127"/>
  <c r="G127"/>
  <c r="D21" l="1"/>
  <c r="H56"/>
  <c r="H57"/>
  <c r="H58"/>
  <c r="H60"/>
  <c r="G151"/>
  <c r="G152"/>
  <c r="G153"/>
  <c r="G154"/>
  <c r="F151"/>
  <c r="F152"/>
  <c r="F153"/>
  <c r="F154"/>
  <c r="H140"/>
  <c r="H141"/>
  <c r="H142"/>
  <c r="H143"/>
  <c r="H144"/>
  <c r="H145"/>
  <c r="H147"/>
  <c r="H148"/>
  <c r="F115"/>
  <c r="G111"/>
  <c r="F111"/>
  <c r="H104"/>
  <c r="H105"/>
  <c r="H106"/>
  <c r="H107"/>
  <c r="H108"/>
  <c r="G110"/>
  <c r="F110"/>
  <c r="H44"/>
  <c r="H45"/>
  <c r="H46"/>
  <c r="H47"/>
  <c r="H48"/>
  <c r="F44"/>
  <c r="F45"/>
  <c r="F46"/>
  <c r="F47"/>
  <c r="F49"/>
  <c r="F50"/>
  <c r="G129"/>
  <c r="G80"/>
  <c r="C132"/>
  <c r="D132"/>
  <c r="G59"/>
  <c r="G50"/>
  <c r="G49"/>
  <c r="E132"/>
  <c r="F129"/>
  <c r="E86"/>
  <c r="D86"/>
  <c r="E64"/>
  <c r="D64"/>
  <c r="F80"/>
  <c r="F59"/>
  <c r="H156"/>
  <c r="F135"/>
  <c r="H126"/>
  <c r="H123"/>
  <c r="H124"/>
  <c r="H55"/>
  <c r="H14"/>
  <c r="G130" l="1"/>
  <c r="G150" l="1"/>
  <c r="F150"/>
  <c r="F149"/>
  <c r="G149"/>
  <c r="F138"/>
  <c r="F139"/>
  <c r="F140"/>
  <c r="G148"/>
  <c r="F148"/>
  <c r="G136"/>
  <c r="G137"/>
  <c r="F136"/>
  <c r="G78"/>
  <c r="F78"/>
  <c r="F75"/>
  <c r="F76"/>
  <c r="F66"/>
  <c r="F67"/>
  <c r="F68"/>
  <c r="F69"/>
  <c r="F70"/>
  <c r="F71"/>
  <c r="F72"/>
  <c r="F73"/>
  <c r="F60"/>
  <c r="G57"/>
  <c r="G51"/>
  <c r="H138"/>
  <c r="H155"/>
  <c r="G42"/>
  <c r="H38"/>
  <c r="H40"/>
  <c r="F132" l="1"/>
  <c r="F157"/>
  <c r="G147"/>
  <c r="F147"/>
  <c r="G145"/>
  <c r="F145"/>
  <c r="G133"/>
  <c r="E112"/>
  <c r="C112"/>
  <c r="D112"/>
  <c r="H114"/>
  <c r="G113"/>
  <c r="F113"/>
  <c r="H52"/>
  <c r="H54"/>
  <c r="G54"/>
  <c r="F54"/>
  <c r="H61"/>
  <c r="G61"/>
  <c r="G62"/>
  <c r="F61"/>
  <c r="F62"/>
  <c r="G138"/>
  <c r="G139"/>
  <c r="G140"/>
  <c r="G141"/>
  <c r="G142"/>
  <c r="G143"/>
  <c r="G144"/>
  <c r="G146"/>
  <c r="G155"/>
  <c r="F141"/>
  <c r="F142"/>
  <c r="F143"/>
  <c r="F144"/>
  <c r="F146"/>
  <c r="G45"/>
  <c r="G46"/>
  <c r="G47"/>
  <c r="G48"/>
  <c r="G52"/>
  <c r="G53"/>
  <c r="G55"/>
  <c r="G56"/>
  <c r="G58"/>
  <c r="G60"/>
  <c r="G65"/>
  <c r="G66"/>
  <c r="G67"/>
  <c r="G68"/>
  <c r="G69"/>
  <c r="G70"/>
  <c r="G71"/>
  <c r="G72"/>
  <c r="G73"/>
  <c r="G74"/>
  <c r="G75"/>
  <c r="G76"/>
  <c r="G77"/>
  <c r="G79"/>
  <c r="H66"/>
  <c r="H67"/>
  <c r="H68"/>
  <c r="H69"/>
  <c r="H70"/>
  <c r="H71"/>
  <c r="H72"/>
  <c r="H74"/>
  <c r="H112" l="1"/>
  <c r="F133"/>
  <c r="F38" l="1"/>
  <c r="F40"/>
  <c r="D167"/>
  <c r="E167"/>
  <c r="C167"/>
  <c r="H170"/>
  <c r="G171"/>
  <c r="F126"/>
  <c r="G126"/>
  <c r="C86"/>
  <c r="F112"/>
  <c r="G114"/>
  <c r="G115"/>
  <c r="F114"/>
  <c r="H101"/>
  <c r="G109"/>
  <c r="G104"/>
  <c r="G105"/>
  <c r="G106"/>
  <c r="G107"/>
  <c r="G108"/>
  <c r="G94"/>
  <c r="G95"/>
  <c r="G96"/>
  <c r="G97"/>
  <c r="G98"/>
  <c r="G99"/>
  <c r="G100"/>
  <c r="G101"/>
  <c r="G102"/>
  <c r="F104"/>
  <c r="F105"/>
  <c r="F106"/>
  <c r="F107"/>
  <c r="F108"/>
  <c r="F109"/>
  <c r="C64"/>
  <c r="F79"/>
  <c r="F77"/>
  <c r="F55"/>
  <c r="F53"/>
  <c r="G112" l="1"/>
  <c r="H64"/>
  <c r="G64"/>
  <c r="G41"/>
  <c r="D41"/>
  <c r="E41"/>
  <c r="C41"/>
  <c r="F14"/>
  <c r="G14"/>
  <c r="C166"/>
  <c r="C161"/>
  <c r="C160" s="1"/>
  <c r="C159" s="1"/>
  <c r="C158" s="1"/>
  <c r="C131"/>
  <c r="C117"/>
  <c r="C85"/>
  <c r="C81" s="1"/>
  <c r="C63"/>
  <c r="C43" s="1"/>
  <c r="C39"/>
  <c r="C37"/>
  <c r="C21"/>
  <c r="C18" s="1"/>
  <c r="C17" s="1"/>
  <c r="C10"/>
  <c r="C7" s="1"/>
  <c r="H172"/>
  <c r="G172"/>
  <c r="F172"/>
  <c r="G170"/>
  <c r="H169"/>
  <c r="G169"/>
  <c r="F169"/>
  <c r="F125"/>
  <c r="G125"/>
  <c r="F124"/>
  <c r="G124"/>
  <c r="G123"/>
  <c r="C116" l="1"/>
  <c r="C36"/>
  <c r="C6"/>
  <c r="G44"/>
  <c r="C35" l="1"/>
  <c r="C34" s="1"/>
  <c r="C173" s="1"/>
  <c r="F74"/>
  <c r="H168" l="1"/>
  <c r="H164"/>
  <c r="H163"/>
  <c r="H162"/>
  <c r="H102"/>
  <c r="H167" l="1"/>
  <c r="G168"/>
  <c r="G167" s="1"/>
  <c r="G165"/>
  <c r="G164"/>
  <c r="G163"/>
  <c r="G162"/>
  <c r="G157"/>
  <c r="G156"/>
  <c r="G135"/>
  <c r="G132" s="1"/>
  <c r="G134"/>
  <c r="G122"/>
  <c r="G121"/>
  <c r="G120"/>
  <c r="G119"/>
  <c r="G103"/>
  <c r="G93"/>
  <c r="G92"/>
  <c r="G91"/>
  <c r="G90"/>
  <c r="G89"/>
  <c r="G88"/>
  <c r="G87"/>
  <c r="G84"/>
  <c r="G83"/>
  <c r="G82"/>
  <c r="G33"/>
  <c r="G32"/>
  <c r="G31"/>
  <c r="G30"/>
  <c r="G29"/>
  <c r="G28"/>
  <c r="G27"/>
  <c r="G26"/>
  <c r="G25"/>
  <c r="G24"/>
  <c r="G23"/>
  <c r="G22"/>
  <c r="G20"/>
  <c r="G19"/>
  <c r="G15"/>
  <c r="G13"/>
  <c r="G12"/>
  <c r="G11"/>
  <c r="G9"/>
  <c r="G8"/>
  <c r="G118" l="1"/>
  <c r="G117" s="1"/>
  <c r="G86"/>
  <c r="G85" s="1"/>
  <c r="G81" s="1"/>
  <c r="G166"/>
  <c r="H121"/>
  <c r="H120"/>
  <c r="H119"/>
  <c r="H100"/>
  <c r="H99"/>
  <c r="H98"/>
  <c r="H97"/>
  <c r="H96"/>
  <c r="H95"/>
  <c r="H94"/>
  <c r="H93"/>
  <c r="H92"/>
  <c r="H91"/>
  <c r="H90"/>
  <c r="H89"/>
  <c r="H88"/>
  <c r="H87"/>
  <c r="H84"/>
  <c r="H83"/>
  <c r="H82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G39"/>
  <c r="G37"/>
  <c r="G21"/>
  <c r="G18" s="1"/>
  <c r="G17" s="1"/>
  <c r="G10"/>
  <c r="G7" s="1"/>
  <c r="G36" l="1"/>
  <c r="G6"/>
  <c r="H132" l="1"/>
  <c r="F156" l="1"/>
  <c r="E166"/>
  <c r="H166" s="1"/>
  <c r="D166"/>
  <c r="E161"/>
  <c r="H161" s="1"/>
  <c r="D161"/>
  <c r="D160" s="1"/>
  <c r="E160" l="1"/>
  <c r="H160" s="1"/>
  <c r="F166"/>
  <c r="F167"/>
  <c r="D159"/>
  <c r="D158" s="1"/>
  <c r="F134"/>
  <c r="F122"/>
  <c r="F119"/>
  <c r="F103"/>
  <c r="F102"/>
  <c r="F101"/>
  <c r="F100"/>
  <c r="F99"/>
  <c r="F98"/>
  <c r="F96"/>
  <c r="F95"/>
  <c r="F93"/>
  <c r="F92"/>
  <c r="F91"/>
  <c r="F90"/>
  <c r="F89"/>
  <c r="F88"/>
  <c r="F87"/>
  <c r="F84"/>
  <c r="F83"/>
  <c r="F82"/>
  <c r="F65"/>
  <c r="F58"/>
  <c r="F52"/>
  <c r="E131"/>
  <c r="E39"/>
  <c r="H39" s="1"/>
  <c r="E37"/>
  <c r="D131"/>
  <c r="D117"/>
  <c r="D85"/>
  <c r="D81" s="1"/>
  <c r="D63"/>
  <c r="D43" s="1"/>
  <c r="D39"/>
  <c r="D37"/>
  <c r="D36" s="1"/>
  <c r="H37" l="1"/>
  <c r="E36"/>
  <c r="D116"/>
  <c r="H131"/>
  <c r="D35"/>
  <c r="F37"/>
  <c r="F39"/>
  <c r="E117"/>
  <c r="E116" s="1"/>
  <c r="H118"/>
  <c r="E85"/>
  <c r="E81" s="1"/>
  <c r="H86"/>
  <c r="E159"/>
  <c r="E63"/>
  <c r="E43" s="1"/>
  <c r="F43" s="1"/>
  <c r="F160"/>
  <c r="F131"/>
  <c r="F64"/>
  <c r="F121"/>
  <c r="F86"/>
  <c r="F118"/>
  <c r="F116" l="1"/>
  <c r="H117"/>
  <c r="H116"/>
  <c r="G63"/>
  <c r="G43" s="1"/>
  <c r="H63"/>
  <c r="H159"/>
  <c r="E158"/>
  <c r="H158" s="1"/>
  <c r="F117"/>
  <c r="F159"/>
  <c r="F85"/>
  <c r="F63"/>
  <c r="H85"/>
  <c r="D34"/>
  <c r="F19"/>
  <c r="F158" l="1"/>
  <c r="H81"/>
  <c r="F81"/>
  <c r="H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18"/>
  <c r="F15"/>
  <c r="F13"/>
  <c r="F12"/>
  <c r="F11"/>
  <c r="E10"/>
  <c r="E7" s="1"/>
  <c r="D10"/>
  <c r="D7" s="1"/>
  <c r="F9"/>
  <c r="F8"/>
  <c r="E18" l="1"/>
  <c r="H18" s="1"/>
  <c r="H21"/>
  <c r="H7"/>
  <c r="H10"/>
  <c r="F21"/>
  <c r="F10"/>
  <c r="D17"/>
  <c r="D6" s="1"/>
  <c r="D173" s="1"/>
  <c r="E17" l="1"/>
  <c r="H17" s="1"/>
  <c r="F7"/>
  <c r="F18"/>
  <c r="F17" l="1"/>
  <c r="E6"/>
  <c r="E173" s="1"/>
  <c r="G161"/>
  <c r="G160" s="1"/>
  <c r="G159" s="1"/>
  <c r="G158" s="1"/>
  <c r="G131" s="1"/>
  <c r="G116" l="1"/>
  <c r="G35" s="1"/>
  <c r="G34" s="1"/>
  <c r="G173" s="1"/>
  <c r="H6"/>
  <c r="F6"/>
  <c r="H173"/>
  <c r="F173"/>
</calcChain>
</file>

<file path=xl/sharedStrings.xml><?xml version="1.0" encoding="utf-8"?>
<sst xmlns="http://schemas.openxmlformats.org/spreadsheetml/2006/main" count="337" uniqueCount="334">
  <si>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</si>
  <si>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</si>
  <si>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</si>
  <si>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</si>
  <si>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</si>
  <si>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</si>
  <si>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</si>
  <si>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</si>
  <si>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</si>
  <si>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</si>
  <si>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</si>
  <si>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</si>
  <si>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</si>
  <si>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</si>
  <si>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</si>
  <si>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</si>
  <si>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</si>
  <si>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</si>
  <si>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</si>
  <si>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</si>
  <si>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</si>
  <si>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</si>
  <si>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</si>
  <si>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</si>
  <si>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</si>
  <si>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</si>
  <si>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</si>
  <si>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</si>
  <si>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</si>
  <si>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</si>
  <si>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</si>
  <si>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</si>
  <si>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</si>
  <si>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</si>
  <si>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</si>
  <si>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</si>
  <si>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</si>
  <si>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</si>
  <si>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</si>
  <si>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</si>
  <si>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</si>
  <si>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</si>
  <si>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</si>
  <si>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</si>
  <si>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</si>
  <si>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</si>
  <si>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</si>
  <si>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</si>
  <si>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</si>
  <si>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</si>
  <si>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</si>
  <si>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</si>
  <si>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</si>
  <si>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</si>
  <si>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</si>
  <si>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</si>
  <si>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</si>
  <si>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</si>
  <si>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</si>
  <si>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</si>
  <si>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</si>
  <si>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</si>
  <si>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</si>
  <si>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</si>
  <si>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</si>
  <si>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</si>
  <si>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</si>
  <si>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</si>
  <si>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</si>
  <si>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</si>
  <si>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</si>
  <si>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</si>
  <si>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</si>
  <si>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</si>
  <si>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</si>
  <si>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</si>
  <si>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</si>
  <si>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</si>
  <si>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</si>
  <si>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</si>
  <si>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</si>
  <si>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</si>
  <si>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</si>
  <si>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</si>
  <si>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</si>
  <si>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</si>
  <si>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</si>
  <si>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</si>
  <si>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</si>
  <si>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</si>
  <si>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</si>
  <si>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</si>
  <si>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</si>
  <si>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</si>
  <si>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</si>
  <si>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</si>
  <si>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</si>
  <si>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</si>
  <si>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</si>
  <si>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</si>
  <si>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</si>
  <si>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</si>
  <si>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</si>
  <si>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</si>
  <si>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</si>
  <si>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</si>
  <si>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</si>
  <si>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</si>
  <si>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</si>
  <si>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</si>
  <si>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</si>
  <si>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</si>
  <si>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</si>
  <si>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</si>
  <si>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</si>
  <si>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</si>
  <si>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</si>
  <si>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</si>
  <si>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</si>
  <si>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</si>
  <si>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</si>
  <si>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</si>
  <si>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</si>
  <si>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</si>
  <si>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</si>
  <si>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</si>
  <si>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</si>
  <si>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</si>
  <si>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</si>
  <si>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</si>
  <si>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</si>
  <si>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</si>
  <si>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</si>
  <si>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</si>
  <si>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</si>
  <si>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</si>
  <si>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</si>
  <si>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</si>
  <si>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</si>
  <si>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</si>
  <si>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</si>
  <si>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</si>
  <si>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</si>
  <si>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</si>
  <si>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</si>
  <si>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</si>
  <si>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</si>
  <si>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</si>
  <si>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</si>
  <si>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</si>
  <si>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</si>
  <si>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</si>
  <si>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</si>
  <si>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</si>
  <si>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</si>
  <si>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</si>
  <si>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</si>
  <si>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</si>
  <si>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</si>
  <si>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</si>
  <si>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</si>
  <si>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</si>
  <si>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</si>
  <si>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</si>
  <si>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</si>
  <si>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</si>
  <si>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</si>
  <si>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</si>
  <si>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</si>
  <si>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</si>
  <si>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</si>
  <si>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</si>
  <si>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</si>
  <si>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</si>
  <si>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</si>
  <si>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</si>
  <si>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</si>
  <si>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</si>
  <si>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</si>
  <si>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</si>
  <si>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</si>
  <si>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</si>
  <si>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</si>
  <si>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</si>
  <si>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</si>
  <si>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</si>
  <si>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</si>
  <si>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</si>
  <si>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</si>
  <si>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</si>
  <si>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</si>
  <si>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</si>
  <si>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</si>
  <si>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</si>
  <si>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</si>
  <si>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</si>
  <si>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</si>
  <si>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</si>
  <si>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</si>
  <si>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</si>
  <si>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</si>
  <si>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</si>
  <si>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</si>
  <si>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</si>
  <si>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</si>
  <si>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</si>
  <si>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</si>
  <si>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</si>
  <si>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</si>
  <si>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</si>
  <si>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</si>
  <si>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</si>
  <si>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</si>
  <si>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</si>
  <si>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</si>
  <si>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</si>
  <si>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</si>
  <si>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</si>
  <si>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</si>
  <si>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</si>
  <si>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</si>
  <si>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</si>
  <si>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</si>
  <si>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</si>
  <si>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</si>
  <si>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</si>
  <si>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</si>
  <si>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</si>
  <si>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</si>
  <si>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</si>
  <si>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</si>
  <si>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</si>
  <si>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</si>
  <si>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</si>
  <si>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</si>
  <si>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</si>
  <si>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</si>
  <si>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</si>
  <si>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</si>
  <si>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</si>
  <si>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</si>
  <si>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</si>
  <si>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</si>
  <si>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</si>
  <si>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</si>
  <si>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</si>
  <si>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</si>
  <si>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</si>
  <si>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</si>
  <si>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</si>
  <si>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</si>
  <si>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</si>
  <si>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</si>
  <si>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</si>
  <si>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</si>
  <si>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</si>
  <si>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</si>
  <si>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</si>
  <si>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</si>
  <si>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</si>
  <si>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</si>
  <si>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</si>
  <si>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</si>
  <si>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</si>
  <si>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</si>
  <si>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</si>
  <si>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</si>
  <si>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</si>
  <si>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</si>
  <si>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</si>
  <si>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</si>
  <si>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</si>
  <si>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</si>
  <si>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</si>
  <si>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</si>
  <si>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</si>
  <si>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</si>
  <si>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</si>
  <si>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</si>
  <si>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</si>
  <si>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</si>
  <si>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</si>
  <si>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</si>
  <si>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</si>
  <si>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</si>
  <si>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</si>
  <si>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</si>
  <si>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 xml:space="preserve">   межбюджетные трансферты, передаваемые бюджетам муниципальных районов области на осуществление мероприятий в области энергосбережения и повышения энергетической эффективности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</si>
  <si>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</si>
  <si>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</si>
  <si>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</si>
  <si>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</si>
  <si>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</si>
  <si>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</si>
  <si>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</si>
  <si>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</si>
  <si>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План                        на 2023 год</t>
  </si>
  <si>
    <t>%                                                                     исполне-ния к  плану               2023 года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</si>
  <si>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</si>
  <si>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</si>
  <si>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</si>
  <si>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</si>
  <si>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</si>
  <si>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</si>
  <si>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</si>
  <si>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</si>
  <si>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</si>
  <si>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</si>
  <si>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</si>
  <si>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</si>
  <si>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</si>
  <si>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</si>
  <si>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</si>
  <si>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</si>
  <si>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</si>
  <si>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</si>
  <si>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</si>
  <si>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</si>
  <si>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</si>
  <si>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</si>
  <si>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</si>
  <si>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</si>
  <si>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</si>
  <si>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за  1 полугодие 2023 года</t>
  </si>
  <si>
    <t>Исполнено за 1 полугодие  2022 года</t>
  </si>
  <si>
    <t>Исполнено на 01.07.2023г</t>
  </si>
  <si>
    <t>Изменения                     к 1 полугодию 2022 года</t>
  </si>
  <si>
    <t>000 2 02 40014 05 0090 150</t>
  </si>
  <si>
    <t>000 2 02 40014 05 0091 150</t>
  </si>
  <si>
    <t xml:space="preserve">    межбюджетные трансферты, передаваемые бюджетам муниципальных районов из бюджетов поселений на 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гражданам, имеющим трех и более детей за счет средств областного бюджета (на подготовку, осуществление строительства и ввод в эксплуатацию построенных сетей водоотведения, подключение (технологическое присоединение) к сетям водоотведения)</t>
  </si>
  <si>
    <t xml:space="preserve">   межбюджетные трансферты, передаваемые бюджетам муниципальных районов из бюджетов поселений на 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гражданам, имеющим трех и более детей за счет средств местного бюджета (на подготовку, осуществление строительства и ввод в эксплуатацию построенных сетей водоотведения, подключение (технологическое присоединение) к сетям водоотведения)</t>
  </si>
  <si>
    <t>в35,8р.</t>
  </si>
  <si>
    <t>в2,3р.</t>
  </si>
  <si>
    <t>в2,5р.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</si>
</sst>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17" fillId="4" borderId="1" xfId="2" applyNumberFormat="1" applyFont="1" applyFill="1" applyBorder="1" applyAlignment="1" applyProtection="1">
      <alignment horizontal="center" vertical="top" wrapText="1"/>
      <protection hidden="1"/>
    </xf>
    <xf numFmtId="164" fontId="10" fillId="4" borderId="1" xfId="2" applyNumberFormat="1" applyFont="1" applyFill="1" applyBorder="1" applyAlignment="1">
      <alignment horizontal="center" vertical="center" shrinkToFit="1"/>
    </xf>
    <xf numFmtId="164" fontId="10" fillId="4" borderId="1" xfId="0" applyNumberFormat="1" applyFont="1" applyFill="1" applyBorder="1" applyAlignment="1">
      <alignment horizontal="center" vertical="center" shrinkToFit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5"/>
  <sheetViews>
    <sheetView tabSelected="1" zoomScaleSheetLayoutView="50" workbookViewId="0">
      <pane xSplit="2" ySplit="5" topLeftCell="C165" activePane="bottomRight" state="frozen"/>
      <selection pane="topRight" activeCell="C1" sqref="C1"/>
      <selection pane="bottomLeft" activeCell="A6" sqref="A6"/>
      <selection pane="bottomRight" activeCell="H173" sqref="H173"/>
    </sheetView>
  </sheetViews>
  <sheetFormatPr defaultColWidth="9.109375" defaultRowHeight="19.2"/>
  <cols>
    <col min="1" max="1" width="23.5546875" style="13" customWidth="1"/>
    <col min="2" max="2" width="50.109375" style="14" customWidth="1"/>
    <col min="3" max="3" width="13.5546875" style="14" customWidth="1"/>
    <col min="4" max="4" width="14.5546875" style="15" customWidth="1"/>
    <col min="5" max="5" width="13.44140625" style="16" customWidth="1"/>
    <col min="6" max="6" width="11.33203125" style="6" customWidth="1"/>
    <col min="7" max="7" width="11.44140625" style="17" customWidth="1"/>
    <col min="8" max="8" width="7.44140625" style="18" customWidth="1"/>
    <col min="9" max="9" width="16.109375" style="1" customWidth="1"/>
    <col min="10" max="16384" width="9.109375" style="3"/>
  </cols>
  <sheetData>
    <row r="1" spans="1:9" s="5" customFormat="1" ht="47.4" customHeight="1">
      <c r="A1" s="106" t="s">
        <v>140</v>
      </c>
      <c r="B1" s="106"/>
      <c r="C1" s="106"/>
      <c r="D1" s="106"/>
      <c r="E1" s="106"/>
      <c r="F1" s="106"/>
      <c r="G1" s="106"/>
      <c r="H1" s="106"/>
      <c r="I1" s="9"/>
    </row>
    <row r="2" spans="1:9" s="5" customFormat="1" ht="22.2" customHeight="1">
      <c r="A2" s="106" t="s">
        <v>323</v>
      </c>
      <c r="B2" s="106"/>
      <c r="C2" s="106"/>
      <c r="D2" s="106"/>
      <c r="E2" s="106"/>
      <c r="F2" s="106"/>
      <c r="G2" s="106"/>
      <c r="H2" s="106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0.950000000000003" customHeight="1">
      <c r="A4" s="107" t="s">
        <v>20</v>
      </c>
      <c r="B4" s="108" t="s">
        <v>19</v>
      </c>
      <c r="C4" s="109" t="s">
        <v>324</v>
      </c>
      <c r="D4" s="109" t="s">
        <v>296</v>
      </c>
      <c r="E4" s="109" t="s">
        <v>325</v>
      </c>
      <c r="F4" s="104" t="s">
        <v>297</v>
      </c>
      <c r="G4" s="105" t="s">
        <v>326</v>
      </c>
      <c r="H4" s="105"/>
      <c r="I4" s="7"/>
    </row>
    <row r="5" spans="1:9" s="8" customFormat="1" ht="30.75" customHeight="1">
      <c r="A5" s="107"/>
      <c r="B5" s="108"/>
      <c r="C5" s="109"/>
      <c r="D5" s="109"/>
      <c r="E5" s="109"/>
      <c r="F5" s="104"/>
      <c r="G5" s="46" t="s">
        <v>141</v>
      </c>
      <c r="H5" s="47" t="s">
        <v>142</v>
      </c>
      <c r="I5" s="7"/>
    </row>
    <row r="6" spans="1:9">
      <c r="A6" s="48" t="s">
        <v>102</v>
      </c>
      <c r="B6" s="49" t="s">
        <v>12</v>
      </c>
      <c r="C6" s="10">
        <f>C7+C17</f>
        <v>639171.19999999995</v>
      </c>
      <c r="D6" s="10">
        <f>D7+D17</f>
        <v>1537401</v>
      </c>
      <c r="E6" s="10">
        <f>E7+E17</f>
        <v>660442.69999999995</v>
      </c>
      <c r="F6" s="10">
        <f t="shared" ref="F6:F89" si="0">E6/D6*100</f>
        <v>42.958388865364341</v>
      </c>
      <c r="G6" s="10">
        <f>G7+G17</f>
        <v>21271.499999999975</v>
      </c>
      <c r="H6" s="10">
        <f>E6/C6*100</f>
        <v>103.32798161118649</v>
      </c>
    </row>
    <row r="7" spans="1:9">
      <c r="A7" s="50"/>
      <c r="B7" s="49" t="s">
        <v>38</v>
      </c>
      <c r="C7" s="20">
        <f>C8+C9+C10+C14+C15+C16</f>
        <v>532924.19999999995</v>
      </c>
      <c r="D7" s="20">
        <f t="shared" ref="D7:E7" si="1">D8+D9+D10+D14+D15+D16</f>
        <v>1378778.9</v>
      </c>
      <c r="E7" s="20">
        <f t="shared" si="1"/>
        <v>576251.69999999995</v>
      </c>
      <c r="F7" s="10">
        <f t="shared" si="0"/>
        <v>41.794351509150594</v>
      </c>
      <c r="G7" s="20">
        <f>G8+G9+G10+G14+G15+G16</f>
        <v>43327.499999999971</v>
      </c>
      <c r="H7" s="10">
        <f t="shared" ref="H7:H95" si="2">E7/C7*100</f>
        <v>108.13014308601485</v>
      </c>
    </row>
    <row r="8" spans="1:9" s="2" customFormat="1">
      <c r="A8" s="51" t="s">
        <v>87</v>
      </c>
      <c r="B8" s="52" t="s">
        <v>11</v>
      </c>
      <c r="C8" s="19">
        <v>447950.2</v>
      </c>
      <c r="D8" s="19">
        <v>1060204.3999999999</v>
      </c>
      <c r="E8" s="19">
        <v>491389.6</v>
      </c>
      <c r="F8" s="34">
        <f t="shared" si="0"/>
        <v>46.348572030072695</v>
      </c>
      <c r="G8" s="19">
        <f>E8-C8</f>
        <v>43439.399999999965</v>
      </c>
      <c r="H8" s="34">
        <f t="shared" si="2"/>
        <v>109.69737260972312</v>
      </c>
      <c r="I8" s="1"/>
    </row>
    <row r="9" spans="1:9" s="2" customFormat="1" ht="46.8">
      <c r="A9" s="51" t="s">
        <v>50</v>
      </c>
      <c r="B9" s="52" t="s">
        <v>49</v>
      </c>
      <c r="C9" s="19">
        <v>4192.3999999999996</v>
      </c>
      <c r="D9" s="19">
        <v>8513.5</v>
      </c>
      <c r="E9" s="19">
        <v>4639.3</v>
      </c>
      <c r="F9" s="34">
        <f t="shared" si="0"/>
        <v>54.493451576907269</v>
      </c>
      <c r="G9" s="19">
        <f>E9-C9</f>
        <v>446.90000000000055</v>
      </c>
      <c r="H9" s="34">
        <f t="shared" si="2"/>
        <v>110.65976528957162</v>
      </c>
      <c r="I9" s="1"/>
    </row>
    <row r="10" spans="1:9">
      <c r="A10" s="51" t="s">
        <v>28</v>
      </c>
      <c r="B10" s="52" t="s">
        <v>8</v>
      </c>
      <c r="C10" s="19">
        <f>C11+C12+C13</f>
        <v>32726</v>
      </c>
      <c r="D10" s="19">
        <f>D11+D12+D13</f>
        <v>58906</v>
      </c>
      <c r="E10" s="19">
        <f>E11+E12+E13</f>
        <v>29568.9</v>
      </c>
      <c r="F10" s="34">
        <f t="shared" si="0"/>
        <v>50.196754150680746</v>
      </c>
      <c r="G10" s="19">
        <f>G11+G12+G13</f>
        <v>-3157.1000000000017</v>
      </c>
      <c r="H10" s="34">
        <f t="shared" si="2"/>
        <v>90.352930391737459</v>
      </c>
    </row>
    <row r="11" spans="1:9" ht="31.2">
      <c r="A11" s="51" t="s">
        <v>42</v>
      </c>
      <c r="B11" s="52" t="s">
        <v>16</v>
      </c>
      <c r="C11" s="19">
        <v>466</v>
      </c>
      <c r="D11" s="19">
        <v>-860</v>
      </c>
      <c r="E11" s="19">
        <v>-848.6</v>
      </c>
      <c r="F11" s="34">
        <f t="shared" si="0"/>
        <v>98.674418604651166</v>
      </c>
      <c r="G11" s="19">
        <f t="shared" ref="G11:G15" si="3">E11-C11</f>
        <v>-1314.6</v>
      </c>
      <c r="H11" s="34">
        <f t="shared" si="2"/>
        <v>-182.10300429184548</v>
      </c>
    </row>
    <row r="12" spans="1:9">
      <c r="A12" s="51" t="s">
        <v>88</v>
      </c>
      <c r="B12" s="52" t="s">
        <v>40</v>
      </c>
      <c r="C12" s="19">
        <v>13000.1</v>
      </c>
      <c r="D12" s="19">
        <v>19320</v>
      </c>
      <c r="E12" s="19">
        <v>15351.5</v>
      </c>
      <c r="F12" s="34">
        <f t="shared" si="0"/>
        <v>79.459109730848866</v>
      </c>
      <c r="G12" s="19">
        <f t="shared" si="3"/>
        <v>2351.3999999999996</v>
      </c>
      <c r="H12" s="34">
        <f t="shared" si="2"/>
        <v>118.0875531726679</v>
      </c>
    </row>
    <row r="13" spans="1:9" ht="31.2">
      <c r="A13" s="51" t="s">
        <v>89</v>
      </c>
      <c r="B13" s="52" t="s">
        <v>41</v>
      </c>
      <c r="C13" s="19">
        <v>19259.900000000001</v>
      </c>
      <c r="D13" s="19">
        <v>40446</v>
      </c>
      <c r="E13" s="19">
        <v>15066</v>
      </c>
      <c r="F13" s="34">
        <f t="shared" si="0"/>
        <v>37.249666221628843</v>
      </c>
      <c r="G13" s="19">
        <f t="shared" si="3"/>
        <v>-4193.9000000000015</v>
      </c>
      <c r="H13" s="34">
        <f t="shared" si="2"/>
        <v>78.224705216537984</v>
      </c>
    </row>
    <row r="14" spans="1:9">
      <c r="A14" s="51" t="s">
        <v>233</v>
      </c>
      <c r="B14" s="52" t="s">
        <v>234</v>
      </c>
      <c r="C14" s="19">
        <v>35153.599999999999</v>
      </c>
      <c r="D14" s="19">
        <v>221000</v>
      </c>
      <c r="E14" s="19">
        <v>38182.5</v>
      </c>
      <c r="F14" s="34">
        <f t="shared" si="0"/>
        <v>17.277149321266968</v>
      </c>
      <c r="G14" s="19">
        <f t="shared" si="3"/>
        <v>3028.9000000000015</v>
      </c>
      <c r="H14" s="34">
        <f t="shared" si="2"/>
        <v>108.61618724682536</v>
      </c>
    </row>
    <row r="15" spans="1:9">
      <c r="A15" s="51" t="s">
        <v>0</v>
      </c>
      <c r="B15" s="52" t="s">
        <v>13</v>
      </c>
      <c r="C15" s="19">
        <v>12902</v>
      </c>
      <c r="D15" s="19">
        <v>30155</v>
      </c>
      <c r="E15" s="19">
        <v>12471.4</v>
      </c>
      <c r="F15" s="34">
        <f t="shared" si="0"/>
        <v>41.357652130658259</v>
      </c>
      <c r="G15" s="19">
        <f t="shared" si="3"/>
        <v>-430.60000000000036</v>
      </c>
      <c r="H15" s="34">
        <f t="shared" si="2"/>
        <v>96.662532940629347</v>
      </c>
    </row>
    <row r="16" spans="1:9" ht="31.2" hidden="1">
      <c r="A16" s="51" t="s">
        <v>29</v>
      </c>
      <c r="B16" s="52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8"/>
      <c r="B17" s="53" t="s">
        <v>39</v>
      </c>
      <c r="C17" s="21">
        <f>C18+C28+C29+C30+C31+C32+C33</f>
        <v>106247.00000000003</v>
      </c>
      <c r="D17" s="21">
        <f>D18+D28+D29+D30+D31+D32+D33</f>
        <v>158622.1</v>
      </c>
      <c r="E17" s="21">
        <f>E18+E28+E29+E30+E31+E32+E33</f>
        <v>84191</v>
      </c>
      <c r="F17" s="10">
        <f t="shared" si="0"/>
        <v>53.076462863623661</v>
      </c>
      <c r="G17" s="21">
        <f>G18+G28+G29+G30+G31+G32+G33</f>
        <v>-22055.999999999996</v>
      </c>
      <c r="H17" s="10">
        <f t="shared" si="2"/>
        <v>79.240825623311693</v>
      </c>
      <c r="I17" s="1"/>
    </row>
    <row r="18" spans="1:9" ht="36" customHeight="1">
      <c r="A18" s="51" t="s">
        <v>5</v>
      </c>
      <c r="B18" s="52" t="s">
        <v>10</v>
      </c>
      <c r="C18" s="19">
        <f>C19+C20+C21+C25+C26+C27</f>
        <v>36365.900000000009</v>
      </c>
      <c r="D18" s="19">
        <f>D19+D20+D21+D25+D26+D27</f>
        <v>65031</v>
      </c>
      <c r="E18" s="19">
        <f>E19+E20+E21+E25+E26+E27</f>
        <v>36450.299999999996</v>
      </c>
      <c r="F18" s="34">
        <f t="shared" si="0"/>
        <v>56.050652765604092</v>
      </c>
      <c r="G18" s="19">
        <f>G19+G20+G21+G25+G26+G27</f>
        <v>84.400000000000546</v>
      </c>
      <c r="H18" s="34">
        <f t="shared" si="2"/>
        <v>100.23208555267431</v>
      </c>
    </row>
    <row r="19" spans="1:9" ht="93.6">
      <c r="A19" s="51" t="s">
        <v>34</v>
      </c>
      <c r="B19" s="54" t="s">
        <v>23</v>
      </c>
      <c r="C19" s="19">
        <v>351.9</v>
      </c>
      <c r="D19" s="19">
        <v>223.8</v>
      </c>
      <c r="E19" s="19">
        <v>223.8</v>
      </c>
      <c r="F19" s="34">
        <f t="shared" si="0"/>
        <v>100</v>
      </c>
      <c r="G19" s="19">
        <f t="shared" ref="G19:G20" si="4">E19-C19</f>
        <v>-128.09999999999997</v>
      </c>
      <c r="H19" s="34">
        <f t="shared" si="2"/>
        <v>63.597612958226776</v>
      </c>
    </row>
    <row r="20" spans="1:9" ht="46.8">
      <c r="A20" s="51" t="s">
        <v>61</v>
      </c>
      <c r="B20" s="54" t="s">
        <v>70</v>
      </c>
      <c r="C20" s="19">
        <v>0</v>
      </c>
      <c r="D20" s="19">
        <v>110</v>
      </c>
      <c r="E20" s="19">
        <v>0</v>
      </c>
      <c r="F20" s="34">
        <f t="shared" si="0"/>
        <v>0</v>
      </c>
      <c r="G20" s="19">
        <f t="shared" si="4"/>
        <v>0</v>
      </c>
      <c r="H20" s="34">
        <v>0</v>
      </c>
    </row>
    <row r="21" spans="1:9" ht="109.2">
      <c r="A21" s="51" t="s">
        <v>30</v>
      </c>
      <c r="B21" s="54" t="s">
        <v>35</v>
      </c>
      <c r="C21" s="19">
        <f>C22+C23+C24</f>
        <v>30136.300000000003</v>
      </c>
      <c r="D21" s="19">
        <f>D22+D23+D24</f>
        <v>50187</v>
      </c>
      <c r="E21" s="19">
        <f>E22+E23+E24</f>
        <v>25883.1</v>
      </c>
      <c r="F21" s="34">
        <f t="shared" si="0"/>
        <v>51.57331579891207</v>
      </c>
      <c r="G21" s="19">
        <f>G22+G23+G24</f>
        <v>-4253.1999999999989</v>
      </c>
      <c r="H21" s="34">
        <f t="shared" si="2"/>
        <v>85.886787694574309</v>
      </c>
    </row>
    <row r="22" spans="1:9" ht="78">
      <c r="A22" s="51" t="s">
        <v>31</v>
      </c>
      <c r="B22" s="54" t="s">
        <v>36</v>
      </c>
      <c r="C22" s="19">
        <v>19755</v>
      </c>
      <c r="D22" s="19">
        <v>30437</v>
      </c>
      <c r="E22" s="19">
        <v>15370.7</v>
      </c>
      <c r="F22" s="34">
        <f t="shared" si="0"/>
        <v>50.50004928212374</v>
      </c>
      <c r="G22" s="19">
        <f t="shared" ref="G22:G33" si="5">E22-C22</f>
        <v>-4384.2999999999993</v>
      </c>
      <c r="H22" s="34">
        <f t="shared" si="2"/>
        <v>77.806631232599344</v>
      </c>
    </row>
    <row r="23" spans="1:9" ht="109.2">
      <c r="A23" s="55" t="s">
        <v>32</v>
      </c>
      <c r="B23" s="54" t="s">
        <v>37</v>
      </c>
      <c r="C23" s="19">
        <v>3014.4</v>
      </c>
      <c r="D23" s="19">
        <v>6000</v>
      </c>
      <c r="E23" s="19">
        <v>3135.1</v>
      </c>
      <c r="F23" s="34">
        <f t="shared" si="0"/>
        <v>52.251666666666665</v>
      </c>
      <c r="G23" s="19">
        <f t="shared" si="5"/>
        <v>120.69999999999982</v>
      </c>
      <c r="H23" s="34">
        <f t="shared" si="2"/>
        <v>104.00411358811039</v>
      </c>
    </row>
    <row r="24" spans="1:9" ht="46.95" customHeight="1">
      <c r="A24" s="55" t="s">
        <v>53</v>
      </c>
      <c r="B24" s="56" t="s">
        <v>54</v>
      </c>
      <c r="C24" s="19">
        <v>7366.9</v>
      </c>
      <c r="D24" s="19">
        <v>13750</v>
      </c>
      <c r="E24" s="19">
        <v>7377.3</v>
      </c>
      <c r="F24" s="34">
        <f t="shared" si="0"/>
        <v>53.653090909090906</v>
      </c>
      <c r="G24" s="19">
        <f t="shared" si="5"/>
        <v>10.400000000000546</v>
      </c>
      <c r="H24" s="34">
        <f t="shared" si="2"/>
        <v>100.14117199907695</v>
      </c>
    </row>
    <row r="25" spans="1:9" ht="49.95" customHeight="1">
      <c r="A25" s="55" t="s">
        <v>62</v>
      </c>
      <c r="B25" s="56" t="s">
        <v>63</v>
      </c>
      <c r="C25" s="19">
        <v>25.2</v>
      </c>
      <c r="D25" s="19">
        <v>12.1</v>
      </c>
      <c r="E25" s="19">
        <v>10.6</v>
      </c>
      <c r="F25" s="34">
        <f t="shared" si="0"/>
        <v>87.603305785123965</v>
      </c>
      <c r="G25" s="19">
        <f t="shared" si="5"/>
        <v>-14.6</v>
      </c>
      <c r="H25" s="34">
        <f t="shared" si="2"/>
        <v>42.063492063492063</v>
      </c>
    </row>
    <row r="26" spans="1:9" ht="31.2">
      <c r="A26" s="57" t="s">
        <v>18</v>
      </c>
      <c r="B26" s="58" t="s">
        <v>71</v>
      </c>
      <c r="C26" s="19">
        <v>2290.6</v>
      </c>
      <c r="D26" s="19">
        <v>5718.3</v>
      </c>
      <c r="E26" s="19">
        <v>5718.3</v>
      </c>
      <c r="F26" s="34">
        <f t="shared" si="0"/>
        <v>100</v>
      </c>
      <c r="G26" s="19">
        <f t="shared" si="5"/>
        <v>3427.7000000000003</v>
      </c>
      <c r="H26" s="34" t="s">
        <v>333</v>
      </c>
    </row>
    <row r="27" spans="1:9" ht="109.2">
      <c r="A27" s="51" t="s">
        <v>14</v>
      </c>
      <c r="B27" s="56" t="s">
        <v>72</v>
      </c>
      <c r="C27" s="19">
        <v>3561.9</v>
      </c>
      <c r="D27" s="19">
        <v>8779.7999999999993</v>
      </c>
      <c r="E27" s="19">
        <v>4614.5</v>
      </c>
      <c r="F27" s="34">
        <f t="shared" si="0"/>
        <v>52.558144832456321</v>
      </c>
      <c r="G27" s="19">
        <f t="shared" si="5"/>
        <v>1052.5999999999999</v>
      </c>
      <c r="H27" s="34">
        <f t="shared" si="2"/>
        <v>129.55164378562003</v>
      </c>
    </row>
    <row r="28" spans="1:9" ht="34.5" customHeight="1">
      <c r="A28" s="51" t="s">
        <v>15</v>
      </c>
      <c r="B28" s="52" t="s">
        <v>4</v>
      </c>
      <c r="C28" s="19">
        <v>34109.699999999997</v>
      </c>
      <c r="D28" s="19">
        <v>67100</v>
      </c>
      <c r="E28" s="19">
        <v>36874.300000000003</v>
      </c>
      <c r="F28" s="34">
        <f t="shared" si="0"/>
        <v>54.954247391952315</v>
      </c>
      <c r="G28" s="19">
        <f t="shared" si="5"/>
        <v>2764.6000000000058</v>
      </c>
      <c r="H28" s="34">
        <f t="shared" si="2"/>
        <v>108.10502584308863</v>
      </c>
    </row>
    <row r="29" spans="1:9" ht="31.2">
      <c r="A29" s="55" t="s">
        <v>1</v>
      </c>
      <c r="B29" s="58" t="s">
        <v>56</v>
      </c>
      <c r="C29" s="19">
        <v>984.8</v>
      </c>
      <c r="D29" s="19">
        <v>1205.8</v>
      </c>
      <c r="E29" s="19">
        <v>687</v>
      </c>
      <c r="F29" s="34">
        <f t="shared" si="0"/>
        <v>56.974622657157084</v>
      </c>
      <c r="G29" s="19">
        <f t="shared" si="5"/>
        <v>-297.79999999999995</v>
      </c>
      <c r="H29" s="34">
        <f t="shared" si="2"/>
        <v>69.760357432981323</v>
      </c>
    </row>
    <row r="30" spans="1:9" ht="31.2">
      <c r="A30" s="57" t="s">
        <v>17</v>
      </c>
      <c r="B30" s="58" t="s">
        <v>6</v>
      </c>
      <c r="C30" s="19">
        <v>32416.9</v>
      </c>
      <c r="D30" s="19">
        <v>22793.200000000001</v>
      </c>
      <c r="E30" s="19">
        <v>8420.5</v>
      </c>
      <c r="F30" s="34">
        <f t="shared" si="0"/>
        <v>36.943035642209075</v>
      </c>
      <c r="G30" s="19">
        <f t="shared" si="5"/>
        <v>-23996.400000000001</v>
      </c>
      <c r="H30" s="34">
        <f t="shared" si="2"/>
        <v>25.975648504329531</v>
      </c>
    </row>
    <row r="31" spans="1:9" hidden="1">
      <c r="A31" s="55" t="s">
        <v>57</v>
      </c>
      <c r="B31" s="58" t="s">
        <v>58</v>
      </c>
      <c r="C31" s="19"/>
      <c r="D31" s="19"/>
      <c r="E31" s="19"/>
      <c r="F31" s="34" t="e">
        <f t="shared" si="0"/>
        <v>#DIV/0!</v>
      </c>
      <c r="G31" s="19">
        <f t="shared" si="5"/>
        <v>0</v>
      </c>
      <c r="H31" s="34" t="e">
        <f t="shared" si="2"/>
        <v>#DIV/0!</v>
      </c>
    </row>
    <row r="32" spans="1:9">
      <c r="A32" s="55" t="s">
        <v>2</v>
      </c>
      <c r="B32" s="58" t="s">
        <v>7</v>
      </c>
      <c r="C32" s="19">
        <v>1116.5999999999999</v>
      </c>
      <c r="D32" s="19">
        <v>2492.1</v>
      </c>
      <c r="E32" s="19">
        <v>1818.9</v>
      </c>
      <c r="F32" s="34">
        <f t="shared" si="0"/>
        <v>72.986637775370184</v>
      </c>
      <c r="G32" s="19">
        <f t="shared" si="5"/>
        <v>702.30000000000018</v>
      </c>
      <c r="H32" s="34">
        <f t="shared" si="2"/>
        <v>162.89629231595919</v>
      </c>
    </row>
    <row r="33" spans="1:9">
      <c r="A33" s="59" t="s">
        <v>21</v>
      </c>
      <c r="B33" s="56" t="s">
        <v>22</v>
      </c>
      <c r="C33" s="19">
        <v>1253.0999999999999</v>
      </c>
      <c r="D33" s="19">
        <v>0</v>
      </c>
      <c r="E33" s="19">
        <v>-60</v>
      </c>
      <c r="F33" s="34">
        <v>0</v>
      </c>
      <c r="G33" s="19">
        <f t="shared" si="5"/>
        <v>-1313.1</v>
      </c>
      <c r="H33" s="34">
        <f t="shared" si="2"/>
        <v>-4.7881254488867615</v>
      </c>
    </row>
    <row r="34" spans="1:9" s="6" customFormat="1">
      <c r="A34" s="60" t="s">
        <v>146</v>
      </c>
      <c r="B34" s="23" t="s">
        <v>33</v>
      </c>
      <c r="C34" s="41">
        <f>C35+C157+C158+C166</f>
        <v>1163364.0999999999</v>
      </c>
      <c r="D34" s="41">
        <f>D35+D157+D158+D166</f>
        <v>2616454.9000000008</v>
      </c>
      <c r="E34" s="41">
        <f>E35+E157+E158+E166</f>
        <v>1305902.9000000004</v>
      </c>
      <c r="F34" s="10">
        <f t="shared" si="0"/>
        <v>49.911156504169057</v>
      </c>
      <c r="G34" s="41">
        <f>G35+G157+G158+G166</f>
        <v>110988.70000000011</v>
      </c>
      <c r="H34" s="10">
        <f t="shared" si="2"/>
        <v>112.25229487483759</v>
      </c>
      <c r="I34" s="1"/>
    </row>
    <row r="35" spans="1:9" s="6" customFormat="1" ht="35.4" customHeight="1">
      <c r="A35" s="60" t="s">
        <v>147</v>
      </c>
      <c r="B35" s="23" t="s">
        <v>24</v>
      </c>
      <c r="C35" s="24">
        <f>C36+C43+C81+C116</f>
        <v>1164478.2</v>
      </c>
      <c r="D35" s="24">
        <f>D36+D43+D81+D116</f>
        <v>2616455.600000001</v>
      </c>
      <c r="E35" s="24">
        <f>E36+E43+E81+E116</f>
        <v>1305903.6000000003</v>
      </c>
      <c r="F35" s="10">
        <f t="shared" si="0"/>
        <v>49.911169904813207</v>
      </c>
      <c r="G35" s="24">
        <f>G36+G43+G81+G116</f>
        <v>109875.3000000001</v>
      </c>
      <c r="H35" s="10">
        <f t="shared" si="2"/>
        <v>112.14495900395562</v>
      </c>
      <c r="I35" s="1"/>
    </row>
    <row r="36" spans="1:9" s="6" customFormat="1" ht="31.2">
      <c r="A36" s="22" t="s">
        <v>104</v>
      </c>
      <c r="B36" s="23" t="s">
        <v>66</v>
      </c>
      <c r="C36" s="24">
        <f>C37+C39+C41</f>
        <v>1337.2</v>
      </c>
      <c r="D36" s="24">
        <f t="shared" ref="D36:E36" si="6">D37+D39+D41</f>
        <v>0</v>
      </c>
      <c r="E36" s="24">
        <f t="shared" si="6"/>
        <v>0</v>
      </c>
      <c r="F36" s="10">
        <v>0</v>
      </c>
      <c r="G36" s="24">
        <f>G37+G39+G41</f>
        <v>-1337.2</v>
      </c>
      <c r="H36" s="10">
        <v>0</v>
      </c>
      <c r="I36" s="1"/>
    </row>
    <row r="37" spans="1:9" s="6" customFormat="1" ht="31.2" hidden="1">
      <c r="A37" s="25" t="s">
        <v>105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27">
        <f>G38</f>
        <v>0</v>
      </c>
      <c r="H37" s="10" t="e">
        <f t="shared" si="2"/>
        <v>#DIV/0!</v>
      </c>
      <c r="I37" s="1"/>
    </row>
    <row r="38" spans="1:9" s="6" customFormat="1" ht="62.4" hidden="1">
      <c r="A38" s="25" t="s">
        <v>106</v>
      </c>
      <c r="B38" s="26" t="s">
        <v>25</v>
      </c>
      <c r="C38" s="28"/>
      <c r="D38" s="28"/>
      <c r="E38" s="28"/>
      <c r="F38" s="10" t="e">
        <f t="shared" si="0"/>
        <v>#DIV/0!</v>
      </c>
      <c r="G38" s="28"/>
      <c r="H38" s="10" t="e">
        <f t="shared" si="2"/>
        <v>#DIV/0!</v>
      </c>
      <c r="I38" s="1"/>
    </row>
    <row r="39" spans="1:9" s="6" customFormat="1" ht="31.2" hidden="1">
      <c r="A39" s="25" t="s">
        <v>107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28">
        <f>G40</f>
        <v>0</v>
      </c>
      <c r="H39" s="10" t="e">
        <f t="shared" si="2"/>
        <v>#DIV/0!</v>
      </c>
      <c r="I39" s="1"/>
    </row>
    <row r="40" spans="1:9" s="6" customFormat="1" ht="46.8" hidden="1">
      <c r="A40" s="29" t="s">
        <v>108</v>
      </c>
      <c r="B40" s="30" t="s">
        <v>26</v>
      </c>
      <c r="C40" s="31"/>
      <c r="D40" s="31"/>
      <c r="E40" s="31"/>
      <c r="F40" s="10" t="e">
        <f t="shared" si="0"/>
        <v>#DIV/0!</v>
      </c>
      <c r="G40" s="31"/>
      <c r="H40" s="10" t="e">
        <f t="shared" si="2"/>
        <v>#DIV/0!</v>
      </c>
      <c r="I40" s="1"/>
    </row>
    <row r="41" spans="1:9" s="6" customFormat="1">
      <c r="A41" s="32" t="s">
        <v>237</v>
      </c>
      <c r="B41" s="33" t="s">
        <v>238</v>
      </c>
      <c r="C41" s="27">
        <f>C42</f>
        <v>1337.2</v>
      </c>
      <c r="D41" s="27">
        <f t="shared" ref="D41:G41" si="7">D42</f>
        <v>0</v>
      </c>
      <c r="E41" s="27">
        <f t="shared" si="7"/>
        <v>0</v>
      </c>
      <c r="F41" s="34">
        <v>0</v>
      </c>
      <c r="G41" s="27">
        <f t="shared" si="7"/>
        <v>-1337.2</v>
      </c>
      <c r="H41" s="10">
        <v>0</v>
      </c>
      <c r="I41" s="1"/>
    </row>
    <row r="42" spans="1:9" s="6" customFormat="1" ht="31.2">
      <c r="A42" s="29" t="s">
        <v>235</v>
      </c>
      <c r="B42" s="30" t="s">
        <v>236</v>
      </c>
      <c r="C42" s="31">
        <v>1337.2</v>
      </c>
      <c r="D42" s="31">
        <v>0</v>
      </c>
      <c r="E42" s="31">
        <v>0</v>
      </c>
      <c r="F42" s="34">
        <v>0</v>
      </c>
      <c r="G42" s="19">
        <f t="shared" ref="G42" si="8">E42-C42</f>
        <v>-1337.2</v>
      </c>
      <c r="H42" s="10">
        <v>0</v>
      </c>
      <c r="I42" s="1"/>
    </row>
    <row r="43" spans="1:9" s="6" customFormat="1" ht="46.8">
      <c r="A43" s="22" t="s">
        <v>148</v>
      </c>
      <c r="B43" s="23" t="s">
        <v>43</v>
      </c>
      <c r="C43" s="24">
        <f>C44+C45+C46+C48+C51+C52+C53+C54+C55+C56+C57+C58+C60+C61+C62+C63</f>
        <v>101016.19999999998</v>
      </c>
      <c r="D43" s="24">
        <f>D44+D45+D46+D48+D49+D50+D51+D52+D53+D54+D55+D56+D57+D58+D59+D60+D61+D62+D63</f>
        <v>322538.69999999995</v>
      </c>
      <c r="E43" s="24">
        <f>E44+E45+E46+E48+E49+E50+E51+E52+E53+E54+E55+E56+E57+E58+E59+E60+E61+E62+E63</f>
        <v>145659.89999999997</v>
      </c>
      <c r="F43" s="10">
        <f t="shared" si="0"/>
        <v>45.160441212170817</v>
      </c>
      <c r="G43" s="24">
        <f>G44+G45+G46+G48+G52+G53+G54+G55+G56+G58+G60+G61+G62+G63</f>
        <v>21163.299999999988</v>
      </c>
      <c r="H43" s="10">
        <f t="shared" si="2"/>
        <v>144.19459453038223</v>
      </c>
      <c r="I43" s="1"/>
    </row>
    <row r="44" spans="1:9" s="6" customFormat="1" ht="145.19999999999999" hidden="1" customHeight="1">
      <c r="A44" s="25" t="s">
        <v>149</v>
      </c>
      <c r="B44" s="61" t="s">
        <v>145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ref="G44:G80" si="9">E44-C44</f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239</v>
      </c>
      <c r="B45" s="61" t="s">
        <v>240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9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223</v>
      </c>
      <c r="B46" s="61" t="s">
        <v>224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9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61"/>
      <c r="C47" s="27"/>
      <c r="D47" s="27"/>
      <c r="E47" s="27"/>
      <c r="F47" s="10" t="e">
        <f t="shared" si="0"/>
        <v>#DIV/0!</v>
      </c>
      <c r="G47" s="19">
        <f t="shared" si="9"/>
        <v>0</v>
      </c>
      <c r="H47" s="10" t="e">
        <f t="shared" si="2"/>
        <v>#DIV/0!</v>
      </c>
      <c r="I47" s="1"/>
    </row>
    <row r="48" spans="1:9" s="6" customFormat="1" ht="108.75" customHeight="1">
      <c r="A48" s="32" t="s">
        <v>150</v>
      </c>
      <c r="B48" s="62" t="s">
        <v>241</v>
      </c>
      <c r="C48" s="27">
        <v>903</v>
      </c>
      <c r="D48" s="27">
        <v>0</v>
      </c>
      <c r="E48" s="27">
        <v>0</v>
      </c>
      <c r="F48" s="34">
        <v>0</v>
      </c>
      <c r="G48" s="19">
        <f t="shared" si="9"/>
        <v>-903</v>
      </c>
      <c r="H48" s="34">
        <f t="shared" si="2"/>
        <v>0</v>
      </c>
      <c r="I48" s="1"/>
    </row>
    <row r="49" spans="1:9" s="6" customFormat="1" ht="75" customHeight="1">
      <c r="A49" s="32" t="s">
        <v>298</v>
      </c>
      <c r="B49" s="99" t="s">
        <v>306</v>
      </c>
      <c r="C49" s="27">
        <v>0</v>
      </c>
      <c r="D49" s="27">
        <v>88.7</v>
      </c>
      <c r="E49" s="27">
        <v>10.7</v>
      </c>
      <c r="F49" s="34">
        <f t="shared" si="0"/>
        <v>12.06313416009019</v>
      </c>
      <c r="G49" s="19">
        <f t="shared" si="9"/>
        <v>10.7</v>
      </c>
      <c r="H49" s="34">
        <v>0</v>
      </c>
      <c r="I49" s="1"/>
    </row>
    <row r="50" spans="1:9" s="6" customFormat="1" ht="75" customHeight="1">
      <c r="A50" s="32" t="s">
        <v>299</v>
      </c>
      <c r="B50" s="100" t="s">
        <v>307</v>
      </c>
      <c r="C50" s="27">
        <v>0</v>
      </c>
      <c r="D50" s="27">
        <v>3266.2</v>
      </c>
      <c r="E50" s="27">
        <v>483.8</v>
      </c>
      <c r="F50" s="34">
        <f t="shared" si="0"/>
        <v>14.812320127365137</v>
      </c>
      <c r="G50" s="19">
        <f t="shared" si="9"/>
        <v>483.8</v>
      </c>
      <c r="H50" s="34">
        <v>0</v>
      </c>
      <c r="I50" s="1"/>
    </row>
    <row r="51" spans="1:9" s="6" customFormat="1" ht="36" customHeight="1">
      <c r="A51" s="32" t="s">
        <v>280</v>
      </c>
      <c r="B51" s="94" t="s">
        <v>281</v>
      </c>
      <c r="C51" s="27">
        <v>2063.1999999999998</v>
      </c>
      <c r="D51" s="27">
        <v>0</v>
      </c>
      <c r="E51" s="27">
        <v>0</v>
      </c>
      <c r="F51" s="34">
        <v>0</v>
      </c>
      <c r="G51" s="19">
        <f t="shared" si="9"/>
        <v>-2063.1999999999998</v>
      </c>
      <c r="H51" s="34">
        <v>0</v>
      </c>
      <c r="I51" s="103"/>
    </row>
    <row r="52" spans="1:9" s="6" customFormat="1" ht="93.6" hidden="1">
      <c r="A52" s="32" t="s">
        <v>218</v>
      </c>
      <c r="B52" s="63" t="s">
        <v>217</v>
      </c>
      <c r="C52" s="86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9"/>
        <v>0</v>
      </c>
      <c r="H52" s="34" t="e">
        <f t="shared" si="2"/>
        <v>#DIV/0!</v>
      </c>
      <c r="I52" s="1"/>
    </row>
    <row r="53" spans="1:9" s="6" customFormat="1" ht="78" hidden="1">
      <c r="A53" s="32" t="s">
        <v>242</v>
      </c>
      <c r="B53" s="63" t="s">
        <v>243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9"/>
        <v>0</v>
      </c>
      <c r="H53" s="34">
        <v>0</v>
      </c>
      <c r="I53" s="1"/>
    </row>
    <row r="54" spans="1:9" s="6" customFormat="1" ht="93.6" hidden="1">
      <c r="A54" s="32" t="s">
        <v>218</v>
      </c>
      <c r="B54" s="63" t="s">
        <v>217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9"/>
        <v>0</v>
      </c>
      <c r="H54" s="34" t="e">
        <f t="shared" si="2"/>
        <v>#DIV/0!</v>
      </c>
      <c r="I54" s="1"/>
    </row>
    <row r="55" spans="1:9" s="6" customFormat="1" ht="78">
      <c r="A55" s="32" t="s">
        <v>244</v>
      </c>
      <c r="B55" s="63" t="s">
        <v>245</v>
      </c>
      <c r="C55" s="28">
        <v>40075.9</v>
      </c>
      <c r="D55" s="28">
        <v>94038.1</v>
      </c>
      <c r="E55" s="28">
        <v>43035.199999999997</v>
      </c>
      <c r="F55" s="34">
        <f t="shared" si="0"/>
        <v>45.763578804761039</v>
      </c>
      <c r="G55" s="19">
        <f t="shared" si="9"/>
        <v>2959.2999999999956</v>
      </c>
      <c r="H55" s="34">
        <f>E55/C55*100</f>
        <v>107.38423840762152</v>
      </c>
      <c r="I55" s="1"/>
    </row>
    <row r="56" spans="1:9" s="6" customFormat="1" ht="62.4">
      <c r="A56" s="32" t="s">
        <v>246</v>
      </c>
      <c r="B56" s="63" t="s">
        <v>247</v>
      </c>
      <c r="C56" s="28">
        <v>1698.5</v>
      </c>
      <c r="D56" s="28">
        <v>0</v>
      </c>
      <c r="E56" s="28">
        <v>0</v>
      </c>
      <c r="F56" s="34">
        <v>0</v>
      </c>
      <c r="G56" s="19">
        <f t="shared" si="9"/>
        <v>-1698.5</v>
      </c>
      <c r="H56" s="34">
        <f t="shared" ref="H56:H60" si="10">E56/C56*100</f>
        <v>0</v>
      </c>
      <c r="I56" s="1"/>
    </row>
    <row r="57" spans="1:9" s="6" customFormat="1" ht="78">
      <c r="A57" s="32" t="s">
        <v>282</v>
      </c>
      <c r="B57" s="94" t="s">
        <v>283</v>
      </c>
      <c r="C57" s="28">
        <v>340.3</v>
      </c>
      <c r="D57" s="28">
        <v>0</v>
      </c>
      <c r="E57" s="28">
        <v>0</v>
      </c>
      <c r="F57" s="34">
        <v>0</v>
      </c>
      <c r="G57" s="19">
        <f t="shared" si="9"/>
        <v>-340.3</v>
      </c>
      <c r="H57" s="34">
        <f t="shared" si="10"/>
        <v>0</v>
      </c>
      <c r="I57" s="103"/>
    </row>
    <row r="58" spans="1:9" s="6" customFormat="1" ht="46.8">
      <c r="A58" s="64" t="s">
        <v>151</v>
      </c>
      <c r="B58" s="63" t="s">
        <v>100</v>
      </c>
      <c r="C58" s="27">
        <v>6300.2</v>
      </c>
      <c r="D58" s="27">
        <v>4965.8</v>
      </c>
      <c r="E58" s="27">
        <v>4591.6000000000004</v>
      </c>
      <c r="F58" s="34">
        <f t="shared" si="0"/>
        <v>92.464456885094052</v>
      </c>
      <c r="G58" s="19">
        <f t="shared" si="9"/>
        <v>-1708.5999999999995</v>
      </c>
      <c r="H58" s="34">
        <f t="shared" si="10"/>
        <v>72.880226024570661</v>
      </c>
      <c r="I58" s="1"/>
    </row>
    <row r="59" spans="1:9" s="6" customFormat="1" ht="46.8">
      <c r="A59" s="64" t="s">
        <v>300</v>
      </c>
      <c r="B59" s="102" t="s">
        <v>308</v>
      </c>
      <c r="C59" s="27">
        <v>0</v>
      </c>
      <c r="D59" s="27">
        <v>30000</v>
      </c>
      <c r="E59" s="27">
        <v>25389.4</v>
      </c>
      <c r="F59" s="34">
        <f t="shared" si="0"/>
        <v>84.63133333333333</v>
      </c>
      <c r="G59" s="19">
        <f t="shared" si="9"/>
        <v>25389.4</v>
      </c>
      <c r="H59" s="34">
        <v>0</v>
      </c>
      <c r="I59" s="1"/>
    </row>
    <row r="60" spans="1:9" s="6" customFormat="1" ht="31.2">
      <c r="A60" s="32" t="s">
        <v>152</v>
      </c>
      <c r="B60" s="63" t="s">
        <v>91</v>
      </c>
      <c r="C60" s="28">
        <v>989.2</v>
      </c>
      <c r="D60" s="28">
        <v>915.4</v>
      </c>
      <c r="E60" s="28">
        <v>915.4</v>
      </c>
      <c r="F60" s="34">
        <f t="shared" si="0"/>
        <v>100</v>
      </c>
      <c r="G60" s="19">
        <f t="shared" si="9"/>
        <v>-73.800000000000068</v>
      </c>
      <c r="H60" s="34">
        <f t="shared" si="10"/>
        <v>92.539425798625146</v>
      </c>
      <c r="I60" s="1"/>
    </row>
    <row r="61" spans="1:9" s="6" customFormat="1" ht="93.6" hidden="1">
      <c r="A61" s="32" t="s">
        <v>109</v>
      </c>
      <c r="B61" s="63" t="s">
        <v>86</v>
      </c>
      <c r="C61" s="28"/>
      <c r="D61" s="28"/>
      <c r="E61" s="28"/>
      <c r="F61" s="34" t="e">
        <f t="shared" si="0"/>
        <v>#DIV/0!</v>
      </c>
      <c r="G61" s="19">
        <f t="shared" si="9"/>
        <v>0</v>
      </c>
      <c r="H61" s="10" t="e">
        <f t="shared" si="2"/>
        <v>#DIV/0!</v>
      </c>
      <c r="I61" s="1"/>
    </row>
    <row r="62" spans="1:9" s="6" customFormat="1" ht="31.5" hidden="1" customHeight="1">
      <c r="A62" s="32" t="s">
        <v>274</v>
      </c>
      <c r="B62" s="63" t="s">
        <v>275</v>
      </c>
      <c r="C62" s="28">
        <v>0</v>
      </c>
      <c r="D62" s="28">
        <v>0</v>
      </c>
      <c r="E62" s="28">
        <v>0</v>
      </c>
      <c r="F62" s="34" t="e">
        <f t="shared" si="0"/>
        <v>#DIV/0!</v>
      </c>
      <c r="G62" s="19">
        <f t="shared" si="9"/>
        <v>0</v>
      </c>
      <c r="H62" s="10"/>
      <c r="I62" s="1"/>
    </row>
    <row r="63" spans="1:9" s="6" customFormat="1">
      <c r="A63" s="32" t="s">
        <v>153</v>
      </c>
      <c r="B63" s="63" t="s">
        <v>110</v>
      </c>
      <c r="C63" s="28">
        <f>C64</f>
        <v>48645.899999999994</v>
      </c>
      <c r="D63" s="28">
        <f>D64</f>
        <v>189264.5</v>
      </c>
      <c r="E63" s="28">
        <f>E64</f>
        <v>71233.799999999988</v>
      </c>
      <c r="F63" s="34">
        <f t="shared" si="0"/>
        <v>37.637169146881739</v>
      </c>
      <c r="G63" s="19">
        <f t="shared" si="9"/>
        <v>22587.899999999994</v>
      </c>
      <c r="H63" s="34">
        <f t="shared" si="2"/>
        <v>146.43330681516838</v>
      </c>
      <c r="I63" s="1"/>
    </row>
    <row r="64" spans="1:9" s="6" customFormat="1" ht="31.2">
      <c r="A64" s="25" t="s">
        <v>154</v>
      </c>
      <c r="B64" s="26" t="s">
        <v>44</v>
      </c>
      <c r="C64" s="28">
        <f>SUM(C65:C79)</f>
        <v>48645.899999999994</v>
      </c>
      <c r="D64" s="28">
        <f>SUM(D65:D80)</f>
        <v>189264.5</v>
      </c>
      <c r="E64" s="28">
        <f>SUM(E65:E80)</f>
        <v>71233.799999999988</v>
      </c>
      <c r="F64" s="34">
        <f t="shared" si="0"/>
        <v>37.637169146881739</v>
      </c>
      <c r="G64" s="19">
        <f t="shared" si="9"/>
        <v>22587.899999999994</v>
      </c>
      <c r="H64" s="34">
        <f t="shared" si="2"/>
        <v>146.43330681516838</v>
      </c>
      <c r="I64" s="1"/>
    </row>
    <row r="65" spans="1:9" s="6" customFormat="1" ht="46.8">
      <c r="A65" s="25" t="s">
        <v>155</v>
      </c>
      <c r="B65" s="65" t="s">
        <v>45</v>
      </c>
      <c r="C65" s="28">
        <v>2650</v>
      </c>
      <c r="D65" s="28">
        <v>5775</v>
      </c>
      <c r="E65" s="28">
        <v>2887.5</v>
      </c>
      <c r="F65" s="34">
        <f t="shared" si="0"/>
        <v>50</v>
      </c>
      <c r="G65" s="19">
        <f t="shared" si="9"/>
        <v>237.5</v>
      </c>
      <c r="H65" s="34">
        <f t="shared" si="2"/>
        <v>108.96226415094338</v>
      </c>
      <c r="I65" s="1"/>
    </row>
    <row r="66" spans="1:9" s="6" customFormat="1" ht="78" hidden="1">
      <c r="A66" s="25" t="s">
        <v>156</v>
      </c>
      <c r="B66" s="66" t="s">
        <v>75</v>
      </c>
      <c r="C66" s="28"/>
      <c r="D66" s="28"/>
      <c r="E66" s="28"/>
      <c r="F66" s="34" t="e">
        <f t="shared" si="0"/>
        <v>#DIV/0!</v>
      </c>
      <c r="G66" s="19">
        <f t="shared" si="9"/>
        <v>0</v>
      </c>
      <c r="H66" s="10" t="e">
        <f t="shared" si="2"/>
        <v>#DIV/0!</v>
      </c>
      <c r="I66" s="1"/>
    </row>
    <row r="67" spans="1:9" s="6" customFormat="1" ht="64.2" hidden="1" customHeight="1">
      <c r="A67" s="25" t="s">
        <v>157</v>
      </c>
      <c r="B67" s="66" t="s">
        <v>111</v>
      </c>
      <c r="C67" s="28"/>
      <c r="D67" s="28"/>
      <c r="E67" s="28"/>
      <c r="F67" s="34" t="e">
        <f t="shared" si="0"/>
        <v>#DIV/0!</v>
      </c>
      <c r="G67" s="19">
        <f t="shared" si="9"/>
        <v>0</v>
      </c>
      <c r="H67" s="10" t="e">
        <f t="shared" si="2"/>
        <v>#DIV/0!</v>
      </c>
      <c r="I67" s="1"/>
    </row>
    <row r="68" spans="1:9" s="6" customFormat="1" ht="62.4" hidden="1">
      <c r="A68" s="25" t="s">
        <v>112</v>
      </c>
      <c r="B68" s="66" t="s">
        <v>92</v>
      </c>
      <c r="C68" s="28"/>
      <c r="D68" s="28"/>
      <c r="E68" s="28"/>
      <c r="F68" s="34" t="e">
        <f t="shared" si="0"/>
        <v>#DIV/0!</v>
      </c>
      <c r="G68" s="19">
        <f t="shared" si="9"/>
        <v>0</v>
      </c>
      <c r="H68" s="10" t="e">
        <f t="shared" si="2"/>
        <v>#DIV/0!</v>
      </c>
      <c r="I68" s="1"/>
    </row>
    <row r="69" spans="1:9" s="6" customFormat="1" ht="47.4" hidden="1" customHeight="1">
      <c r="A69" s="25" t="s">
        <v>158</v>
      </c>
      <c r="B69" s="67" t="s">
        <v>93</v>
      </c>
      <c r="C69" s="28">
        <v>0</v>
      </c>
      <c r="D69" s="28">
        <v>0</v>
      </c>
      <c r="E69" s="28">
        <v>0</v>
      </c>
      <c r="F69" s="34" t="e">
        <f t="shared" si="0"/>
        <v>#DIV/0!</v>
      </c>
      <c r="G69" s="19">
        <f t="shared" si="9"/>
        <v>0</v>
      </c>
      <c r="H69" s="10" t="e">
        <f t="shared" si="2"/>
        <v>#DIV/0!</v>
      </c>
      <c r="I69" s="1"/>
    </row>
    <row r="70" spans="1:9" s="6" customFormat="1" ht="109.2" hidden="1">
      <c r="A70" s="25" t="s">
        <v>113</v>
      </c>
      <c r="B70" s="67" t="s">
        <v>103</v>
      </c>
      <c r="C70" s="28"/>
      <c r="D70" s="28">
        <v>0</v>
      </c>
      <c r="E70" s="28"/>
      <c r="F70" s="34" t="e">
        <f t="shared" si="0"/>
        <v>#DIV/0!</v>
      </c>
      <c r="G70" s="19">
        <f t="shared" si="9"/>
        <v>0</v>
      </c>
      <c r="H70" s="10" t="e">
        <f t="shared" si="2"/>
        <v>#DIV/0!</v>
      </c>
      <c r="I70" s="1"/>
    </row>
    <row r="71" spans="1:9" s="6" customFormat="1" ht="66.599999999999994" hidden="1" customHeight="1">
      <c r="A71" s="25" t="s">
        <v>159</v>
      </c>
      <c r="B71" s="67" t="s">
        <v>114</v>
      </c>
      <c r="C71" s="28">
        <v>0</v>
      </c>
      <c r="D71" s="28">
        <v>0</v>
      </c>
      <c r="E71" s="28">
        <v>0</v>
      </c>
      <c r="F71" s="34" t="e">
        <f t="shared" si="0"/>
        <v>#DIV/0!</v>
      </c>
      <c r="G71" s="19">
        <f t="shared" si="9"/>
        <v>0</v>
      </c>
      <c r="H71" s="10" t="e">
        <f t="shared" si="2"/>
        <v>#DIV/0!</v>
      </c>
      <c r="I71" s="1"/>
    </row>
    <row r="72" spans="1:9" s="6" customFormat="1" ht="62.4">
      <c r="A72" s="25" t="s">
        <v>160</v>
      </c>
      <c r="B72" s="67" t="s">
        <v>115</v>
      </c>
      <c r="C72" s="28">
        <v>36474.699999999997</v>
      </c>
      <c r="D72" s="28">
        <v>118191.4</v>
      </c>
      <c r="E72" s="28">
        <v>44314.2</v>
      </c>
      <c r="F72" s="34">
        <f t="shared" si="0"/>
        <v>37.493590904245153</v>
      </c>
      <c r="G72" s="19">
        <f t="shared" si="9"/>
        <v>7839.5</v>
      </c>
      <c r="H72" s="34">
        <f t="shared" si="2"/>
        <v>121.49298006563454</v>
      </c>
      <c r="I72" s="1"/>
    </row>
    <row r="73" spans="1:9" s="6" customFormat="1" ht="46.8">
      <c r="A73" s="25" t="s">
        <v>209</v>
      </c>
      <c r="B73" s="67" t="s">
        <v>210</v>
      </c>
      <c r="C73" s="28">
        <v>4589.5</v>
      </c>
      <c r="D73" s="28">
        <v>20500</v>
      </c>
      <c r="E73" s="28">
        <v>6150</v>
      </c>
      <c r="F73" s="34">
        <f t="shared" si="0"/>
        <v>30</v>
      </c>
      <c r="G73" s="19">
        <f t="shared" si="9"/>
        <v>1560.5</v>
      </c>
      <c r="H73" s="34">
        <f t="shared" si="2"/>
        <v>134.00152522061225</v>
      </c>
      <c r="I73" s="1"/>
    </row>
    <row r="74" spans="1:9" s="6" customFormat="1" ht="62.4">
      <c r="A74" s="25" t="s">
        <v>211</v>
      </c>
      <c r="B74" s="67" t="s">
        <v>212</v>
      </c>
      <c r="C74" s="28">
        <v>3176.5</v>
      </c>
      <c r="D74" s="28">
        <v>7811.5</v>
      </c>
      <c r="E74" s="28">
        <v>3158.5</v>
      </c>
      <c r="F74" s="34">
        <f t="shared" si="0"/>
        <v>40.433975548870258</v>
      </c>
      <c r="G74" s="19">
        <f t="shared" si="9"/>
        <v>-18</v>
      </c>
      <c r="H74" s="34">
        <f t="shared" si="2"/>
        <v>99.433338580198324</v>
      </c>
      <c r="I74" s="1"/>
    </row>
    <row r="75" spans="1:9" s="6" customFormat="1" ht="93.6" hidden="1">
      <c r="A75" s="25" t="s">
        <v>219</v>
      </c>
      <c r="B75" s="67" t="s">
        <v>221</v>
      </c>
      <c r="C75" s="28">
        <v>0</v>
      </c>
      <c r="D75" s="28">
        <v>0</v>
      </c>
      <c r="E75" s="28">
        <v>0</v>
      </c>
      <c r="F75" s="34" t="e">
        <f t="shared" si="0"/>
        <v>#DIV/0!</v>
      </c>
      <c r="G75" s="19">
        <f t="shared" si="9"/>
        <v>0</v>
      </c>
      <c r="H75" s="10" t="e">
        <f t="shared" si="2"/>
        <v>#DIV/0!</v>
      </c>
      <c r="I75" s="1"/>
    </row>
    <row r="76" spans="1:9" s="6" customFormat="1" ht="31.2" hidden="1">
      <c r="A76" s="25" t="s">
        <v>220</v>
      </c>
      <c r="B76" s="67" t="s">
        <v>222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9"/>
        <v>0</v>
      </c>
      <c r="H76" s="10" t="e">
        <f t="shared" si="2"/>
        <v>#DIV/0!</v>
      </c>
      <c r="I76" s="1"/>
    </row>
    <row r="77" spans="1:9" s="6" customFormat="1" ht="93.6">
      <c r="A77" s="25" t="s">
        <v>248</v>
      </c>
      <c r="B77" s="67" t="s">
        <v>309</v>
      </c>
      <c r="C77" s="28">
        <v>1543.1</v>
      </c>
      <c r="D77" s="28">
        <v>9650.4</v>
      </c>
      <c r="E77" s="28">
        <v>3546.1</v>
      </c>
      <c r="F77" s="34">
        <f t="shared" si="0"/>
        <v>36.745627124264281</v>
      </c>
      <c r="G77" s="19">
        <f t="shared" si="9"/>
        <v>2003</v>
      </c>
      <c r="H77" s="34" t="s">
        <v>332</v>
      </c>
      <c r="I77" s="1"/>
    </row>
    <row r="78" spans="1:9" s="6" customFormat="1" ht="80.400000000000006" customHeight="1">
      <c r="A78" s="25" t="s">
        <v>284</v>
      </c>
      <c r="B78" s="67" t="s">
        <v>285</v>
      </c>
      <c r="C78" s="28">
        <v>0</v>
      </c>
      <c r="D78" s="28">
        <v>22131.5</v>
      </c>
      <c r="E78" s="28">
        <v>9827.5</v>
      </c>
      <c r="F78" s="34">
        <f t="shared" si="0"/>
        <v>44.405033549465692</v>
      </c>
      <c r="G78" s="19">
        <f t="shared" si="9"/>
        <v>9827.5</v>
      </c>
      <c r="H78" s="34">
        <v>0</v>
      </c>
      <c r="I78" s="103"/>
    </row>
    <row r="79" spans="1:9" s="6" customFormat="1" ht="78">
      <c r="A79" s="25" t="s">
        <v>249</v>
      </c>
      <c r="B79" s="67" t="s">
        <v>250</v>
      </c>
      <c r="C79" s="28">
        <v>212.1</v>
      </c>
      <c r="D79" s="28">
        <v>704.7</v>
      </c>
      <c r="E79" s="28">
        <v>0</v>
      </c>
      <c r="F79" s="34">
        <f t="shared" si="0"/>
        <v>0</v>
      </c>
      <c r="G79" s="19">
        <f t="shared" si="9"/>
        <v>-212.1</v>
      </c>
      <c r="H79" s="34">
        <f t="shared" si="2"/>
        <v>0</v>
      </c>
      <c r="I79" s="1"/>
    </row>
    <row r="80" spans="1:9" s="6" customFormat="1" ht="62.4">
      <c r="A80" s="25" t="s">
        <v>301</v>
      </c>
      <c r="B80" s="97" t="s">
        <v>322</v>
      </c>
      <c r="C80" s="28">
        <v>0</v>
      </c>
      <c r="D80" s="28">
        <v>4500</v>
      </c>
      <c r="E80" s="28">
        <v>1350</v>
      </c>
      <c r="F80" s="34">
        <f t="shared" si="0"/>
        <v>30</v>
      </c>
      <c r="G80" s="19">
        <f t="shared" si="9"/>
        <v>1350</v>
      </c>
      <c r="H80" s="34">
        <v>0</v>
      </c>
      <c r="I80" s="1"/>
    </row>
    <row r="81" spans="1:9" s="6" customFormat="1" ht="31.2">
      <c r="A81" s="68" t="s">
        <v>161</v>
      </c>
      <c r="B81" s="69" t="s">
        <v>67</v>
      </c>
      <c r="C81" s="111">
        <f>C82+C83+C84+C85+C106+C112</f>
        <v>1034034.7999999999</v>
      </c>
      <c r="D81" s="24">
        <f>D82+D83+D84+D85+D106+D112</f>
        <v>2140909.3000000007</v>
      </c>
      <c r="E81" s="24">
        <f t="shared" ref="E81" si="11">E82+E83+E84+E85+E106+E112</f>
        <v>1125812.4000000004</v>
      </c>
      <c r="F81" s="10">
        <f t="shared" si="0"/>
        <v>52.585712061692668</v>
      </c>
      <c r="G81" s="24">
        <f>G82+G83+G84+G85+G106+G112</f>
        <v>91537.900000000111</v>
      </c>
      <c r="H81" s="10">
        <f t="shared" si="2"/>
        <v>108.87567807195661</v>
      </c>
      <c r="I81" s="1"/>
    </row>
    <row r="82" spans="1:9" s="6" customFormat="1" hidden="1">
      <c r="A82" s="32"/>
      <c r="B82" s="63"/>
      <c r="C82" s="28"/>
      <c r="D82" s="28"/>
      <c r="E82" s="28"/>
      <c r="F82" s="34" t="e">
        <f t="shared" si="0"/>
        <v>#DIV/0!</v>
      </c>
      <c r="G82" s="19">
        <f t="shared" ref="G82:G84" si="12">E82-C82</f>
        <v>0</v>
      </c>
      <c r="H82" s="34" t="e">
        <f t="shared" si="2"/>
        <v>#DIV/0!</v>
      </c>
      <c r="I82" s="1"/>
    </row>
    <row r="83" spans="1:9" s="6" customFormat="1" hidden="1">
      <c r="A83" s="70"/>
      <c r="B83" s="71"/>
      <c r="C83" s="28"/>
      <c r="D83" s="28"/>
      <c r="E83" s="28"/>
      <c r="F83" s="34" t="e">
        <f t="shared" si="0"/>
        <v>#DIV/0!</v>
      </c>
      <c r="G83" s="19">
        <f t="shared" si="12"/>
        <v>0</v>
      </c>
      <c r="H83" s="34" t="e">
        <f t="shared" si="2"/>
        <v>#DIV/0!</v>
      </c>
      <c r="I83" s="1"/>
    </row>
    <row r="84" spans="1:9" s="6" customFormat="1" hidden="1">
      <c r="A84" s="70"/>
      <c r="B84" s="72"/>
      <c r="C84" s="28"/>
      <c r="D84" s="28"/>
      <c r="E84" s="28"/>
      <c r="F84" s="34" t="e">
        <f t="shared" si="0"/>
        <v>#DIV/0!</v>
      </c>
      <c r="G84" s="19">
        <f t="shared" si="12"/>
        <v>0</v>
      </c>
      <c r="H84" s="34" t="e">
        <f t="shared" si="2"/>
        <v>#DIV/0!</v>
      </c>
      <c r="I84" s="1"/>
    </row>
    <row r="85" spans="1:9" s="6" customFormat="1" ht="46.8">
      <c r="A85" s="70" t="s">
        <v>162</v>
      </c>
      <c r="B85" s="73" t="s">
        <v>116</v>
      </c>
      <c r="C85" s="27">
        <f>C86</f>
        <v>990332.1</v>
      </c>
      <c r="D85" s="27">
        <f>D86</f>
        <v>2071950.1000000006</v>
      </c>
      <c r="E85" s="27">
        <f>E86</f>
        <v>1082180.0000000005</v>
      </c>
      <c r="F85" s="34">
        <f t="shared" si="0"/>
        <v>52.230022334997358</v>
      </c>
      <c r="G85" s="27">
        <f>G86</f>
        <v>91608.200000000099</v>
      </c>
      <c r="H85" s="34">
        <f t="shared" si="2"/>
        <v>109.27445449864751</v>
      </c>
      <c r="I85" s="1"/>
    </row>
    <row r="86" spans="1:9" s="6" customFormat="1" ht="46.8">
      <c r="A86" s="70" t="s">
        <v>163</v>
      </c>
      <c r="B86" s="73" t="s">
        <v>46</v>
      </c>
      <c r="C86" s="34">
        <f>SUM(C87:C109)</f>
        <v>990332.1</v>
      </c>
      <c r="D86" s="34">
        <f>SUM(D87:D111)</f>
        <v>2071950.1000000006</v>
      </c>
      <c r="E86" s="34">
        <f>SUM(E87:E111)</f>
        <v>1082180.0000000005</v>
      </c>
      <c r="F86" s="34">
        <f t="shared" si="0"/>
        <v>52.230022334997358</v>
      </c>
      <c r="G86" s="34">
        <f t="shared" ref="G86" si="13">SUM(G87:G109)</f>
        <v>91608.200000000099</v>
      </c>
      <c r="H86" s="34">
        <f t="shared" si="2"/>
        <v>109.27445449864751</v>
      </c>
      <c r="I86" s="1"/>
    </row>
    <row r="87" spans="1:9" s="6" customFormat="1" ht="62.4">
      <c r="A87" s="70" t="s">
        <v>164</v>
      </c>
      <c r="B87" s="72" t="s">
        <v>139</v>
      </c>
      <c r="C87" s="28">
        <v>567687.69999999995</v>
      </c>
      <c r="D87" s="28">
        <v>1183069.3</v>
      </c>
      <c r="E87" s="28">
        <v>640507.80000000005</v>
      </c>
      <c r="F87" s="34">
        <f t="shared" si="0"/>
        <v>54.139499689494095</v>
      </c>
      <c r="G87" s="19">
        <f t="shared" ref="G87:G115" si="14">E87-C87</f>
        <v>72820.100000000093</v>
      </c>
      <c r="H87" s="34">
        <f t="shared" si="2"/>
        <v>112.82749300363564</v>
      </c>
      <c r="I87" s="1"/>
    </row>
    <row r="88" spans="1:9" s="6" customFormat="1" ht="78">
      <c r="A88" s="70" t="s">
        <v>165</v>
      </c>
      <c r="B88" s="71" t="s">
        <v>59</v>
      </c>
      <c r="C88" s="28">
        <v>983</v>
      </c>
      <c r="D88" s="28">
        <v>2819.1</v>
      </c>
      <c r="E88" s="28">
        <v>1151.0999999999999</v>
      </c>
      <c r="F88" s="34">
        <f t="shared" si="0"/>
        <v>40.832180483132916</v>
      </c>
      <c r="G88" s="19">
        <f t="shared" si="14"/>
        <v>168.09999999999991</v>
      </c>
      <c r="H88" s="34">
        <f t="shared" si="2"/>
        <v>117.10071210579858</v>
      </c>
      <c r="I88" s="1"/>
    </row>
    <row r="89" spans="1:9" s="6" customFormat="1" ht="177.6" customHeight="1">
      <c r="A89" s="70" t="s">
        <v>166</v>
      </c>
      <c r="B89" s="71" t="s">
        <v>117</v>
      </c>
      <c r="C89" s="28">
        <v>1525.1</v>
      </c>
      <c r="D89" s="28">
        <v>3758.8</v>
      </c>
      <c r="E89" s="28">
        <v>1636.7</v>
      </c>
      <c r="F89" s="34">
        <f t="shared" si="0"/>
        <v>43.543152069809516</v>
      </c>
      <c r="G89" s="19">
        <f t="shared" si="14"/>
        <v>111.60000000000014</v>
      </c>
      <c r="H89" s="34">
        <f t="shared" si="2"/>
        <v>107.31755294734772</v>
      </c>
      <c r="I89" s="1"/>
    </row>
    <row r="90" spans="1:9" s="6" customFormat="1" ht="46.8">
      <c r="A90" s="70" t="s">
        <v>167</v>
      </c>
      <c r="B90" s="71" t="s">
        <v>118</v>
      </c>
      <c r="C90" s="28">
        <v>5601</v>
      </c>
      <c r="D90" s="28">
        <v>11709.5</v>
      </c>
      <c r="E90" s="28">
        <v>5854.8</v>
      </c>
      <c r="F90" s="34">
        <f t="shared" ref="F90:F173" si="15">E90/D90*100</f>
        <v>50.000427003714933</v>
      </c>
      <c r="G90" s="19">
        <f t="shared" si="14"/>
        <v>253.80000000000018</v>
      </c>
      <c r="H90" s="34">
        <f t="shared" si="2"/>
        <v>104.53133369041242</v>
      </c>
      <c r="I90" s="1"/>
    </row>
    <row r="91" spans="1:9" s="6" customFormat="1" ht="119.4" customHeight="1">
      <c r="A91" s="64" t="s">
        <v>168</v>
      </c>
      <c r="B91" s="66" t="s">
        <v>69</v>
      </c>
      <c r="C91" s="28">
        <v>540.5</v>
      </c>
      <c r="D91" s="28">
        <v>1409.6</v>
      </c>
      <c r="E91" s="28">
        <v>606.4</v>
      </c>
      <c r="F91" s="34">
        <f t="shared" si="15"/>
        <v>43.019296254256531</v>
      </c>
      <c r="G91" s="19">
        <f t="shared" si="14"/>
        <v>65.899999999999977</v>
      </c>
      <c r="H91" s="34">
        <f t="shared" si="2"/>
        <v>112.19241443108233</v>
      </c>
      <c r="I91" s="1"/>
    </row>
    <row r="92" spans="1:9" s="6" customFormat="1" ht="167.4" customHeight="1">
      <c r="A92" s="70" t="s">
        <v>169</v>
      </c>
      <c r="B92" s="65" t="s">
        <v>119</v>
      </c>
      <c r="C92" s="28">
        <v>2793.9</v>
      </c>
      <c r="D92" s="28">
        <v>8457.2000000000007</v>
      </c>
      <c r="E92" s="28">
        <v>3399.3</v>
      </c>
      <c r="F92" s="34">
        <f t="shared" si="15"/>
        <v>40.194154093553422</v>
      </c>
      <c r="G92" s="19">
        <f t="shared" si="14"/>
        <v>605.40000000000009</v>
      </c>
      <c r="H92" s="34">
        <f t="shared" si="2"/>
        <v>121.66863524106088</v>
      </c>
      <c r="I92" s="1"/>
    </row>
    <row r="93" spans="1:9" s="6" customFormat="1" ht="93.6">
      <c r="A93" s="70" t="s">
        <v>170</v>
      </c>
      <c r="B93" s="74" t="s">
        <v>76</v>
      </c>
      <c r="C93" s="28">
        <v>2724.6</v>
      </c>
      <c r="D93" s="28">
        <v>7987.3</v>
      </c>
      <c r="E93" s="28">
        <v>2997.3</v>
      </c>
      <c r="F93" s="34">
        <f t="shared" si="15"/>
        <v>37.525822242810463</v>
      </c>
      <c r="G93" s="19">
        <f t="shared" si="14"/>
        <v>272.70000000000027</v>
      </c>
      <c r="H93" s="34">
        <f t="shared" si="2"/>
        <v>110.00880863245983</v>
      </c>
      <c r="I93" s="1"/>
    </row>
    <row r="94" spans="1:9" s="6" customFormat="1" ht="93.6">
      <c r="A94" s="70" t="s">
        <v>171</v>
      </c>
      <c r="B94" s="65" t="s">
        <v>51</v>
      </c>
      <c r="C94" s="28">
        <v>637</v>
      </c>
      <c r="D94" s="28">
        <v>0</v>
      </c>
      <c r="E94" s="28">
        <v>0</v>
      </c>
      <c r="F94" s="34">
        <v>0</v>
      </c>
      <c r="G94" s="19">
        <f t="shared" si="14"/>
        <v>-637</v>
      </c>
      <c r="H94" s="34">
        <f t="shared" si="2"/>
        <v>0</v>
      </c>
      <c r="I94" s="1"/>
    </row>
    <row r="95" spans="1:9" s="6" customFormat="1" ht="124.8">
      <c r="A95" s="70" t="s">
        <v>172</v>
      </c>
      <c r="B95" s="75" t="s">
        <v>120</v>
      </c>
      <c r="C95" s="28">
        <v>843.1</v>
      </c>
      <c r="D95" s="28">
        <v>1994.9</v>
      </c>
      <c r="E95" s="28">
        <v>1049.9000000000001</v>
      </c>
      <c r="F95" s="34">
        <f t="shared" si="15"/>
        <v>52.629204471402083</v>
      </c>
      <c r="G95" s="19">
        <f t="shared" si="14"/>
        <v>206.80000000000007</v>
      </c>
      <c r="H95" s="34">
        <f t="shared" si="2"/>
        <v>124.52852567904165</v>
      </c>
      <c r="I95" s="1"/>
    </row>
    <row r="96" spans="1:9" s="6" customFormat="1" ht="85.95" customHeight="1">
      <c r="A96" s="64" t="s">
        <v>173</v>
      </c>
      <c r="B96" s="76" t="s">
        <v>77</v>
      </c>
      <c r="C96" s="28">
        <v>24574</v>
      </c>
      <c r="D96" s="28">
        <v>55031.6</v>
      </c>
      <c r="E96" s="28">
        <v>22426.1</v>
      </c>
      <c r="F96" s="34">
        <f t="shared" si="15"/>
        <v>40.751313790622113</v>
      </c>
      <c r="G96" s="19">
        <f t="shared" si="14"/>
        <v>-2147.9000000000015</v>
      </c>
      <c r="H96" s="34">
        <f t="shared" ref="H96:H173" si="16">E96/C96*100</f>
        <v>91.259461219174725</v>
      </c>
      <c r="I96" s="1"/>
    </row>
    <row r="97" spans="1:9" s="6" customFormat="1" ht="69" customHeight="1">
      <c r="A97" s="32" t="s">
        <v>174</v>
      </c>
      <c r="B97" s="66" t="s">
        <v>47</v>
      </c>
      <c r="C97" s="28">
        <v>376.1</v>
      </c>
      <c r="D97" s="28">
        <v>0</v>
      </c>
      <c r="E97" s="28">
        <v>0</v>
      </c>
      <c r="F97" s="34">
        <v>0</v>
      </c>
      <c r="G97" s="19">
        <f t="shared" si="14"/>
        <v>-376.1</v>
      </c>
      <c r="H97" s="34">
        <f t="shared" si="16"/>
        <v>0</v>
      </c>
      <c r="I97" s="1"/>
    </row>
    <row r="98" spans="1:9" s="6" customFormat="1" ht="78">
      <c r="A98" s="32" t="s">
        <v>175</v>
      </c>
      <c r="B98" s="77" t="s">
        <v>52</v>
      </c>
      <c r="C98" s="28">
        <v>41391.599999999999</v>
      </c>
      <c r="D98" s="28">
        <v>80509.100000000006</v>
      </c>
      <c r="E98" s="28">
        <v>43608.5</v>
      </c>
      <c r="F98" s="34">
        <f t="shared" si="15"/>
        <v>54.165926584696635</v>
      </c>
      <c r="G98" s="19">
        <f t="shared" si="14"/>
        <v>2216.9000000000015</v>
      </c>
      <c r="H98" s="34">
        <f t="shared" si="16"/>
        <v>105.35591762579848</v>
      </c>
      <c r="I98" s="1"/>
    </row>
    <row r="99" spans="1:9" s="6" customFormat="1" ht="93.6">
      <c r="A99" s="32" t="s">
        <v>176</v>
      </c>
      <c r="B99" s="65" t="s">
        <v>78</v>
      </c>
      <c r="C99" s="28">
        <v>10655.4</v>
      </c>
      <c r="D99" s="28">
        <v>25870.3</v>
      </c>
      <c r="E99" s="28">
        <v>7146.4</v>
      </c>
      <c r="F99" s="34">
        <f t="shared" si="15"/>
        <v>27.623954882626023</v>
      </c>
      <c r="G99" s="19">
        <f t="shared" si="14"/>
        <v>-3509</v>
      </c>
      <c r="H99" s="34">
        <f t="shared" si="16"/>
        <v>67.068340935112715</v>
      </c>
      <c r="I99" s="1"/>
    </row>
    <row r="100" spans="1:9" s="6" customFormat="1" ht="93.6">
      <c r="A100" s="32" t="s">
        <v>177</v>
      </c>
      <c r="B100" s="65" t="s">
        <v>68</v>
      </c>
      <c r="C100" s="28">
        <v>3238.8</v>
      </c>
      <c r="D100" s="28">
        <v>6754.8</v>
      </c>
      <c r="E100" s="28">
        <v>3263.3</v>
      </c>
      <c r="F100" s="34">
        <f t="shared" si="15"/>
        <v>48.310830816604486</v>
      </c>
      <c r="G100" s="19">
        <f t="shared" si="14"/>
        <v>24.5</v>
      </c>
      <c r="H100" s="34">
        <f t="shared" si="16"/>
        <v>100.75645300728664</v>
      </c>
      <c r="I100" s="1"/>
    </row>
    <row r="101" spans="1:9" s="6" customFormat="1" ht="207.6" customHeight="1">
      <c r="A101" s="32" t="s">
        <v>178</v>
      </c>
      <c r="B101" s="65" t="s">
        <v>60</v>
      </c>
      <c r="C101" s="28">
        <v>513.79999999999995</v>
      </c>
      <c r="D101" s="28">
        <v>1543.6</v>
      </c>
      <c r="E101" s="28">
        <v>622</v>
      </c>
      <c r="F101" s="34">
        <f t="shared" si="15"/>
        <v>40.295413319512832</v>
      </c>
      <c r="G101" s="19">
        <f t="shared" si="14"/>
        <v>108.20000000000005</v>
      </c>
      <c r="H101" s="34">
        <f t="shared" si="16"/>
        <v>121.05877773452707</v>
      </c>
      <c r="I101" s="1"/>
    </row>
    <row r="102" spans="1:9" s="6" customFormat="1" ht="62.4">
      <c r="A102" s="70" t="s">
        <v>179</v>
      </c>
      <c r="B102" s="65" t="s">
        <v>48</v>
      </c>
      <c r="C102" s="28">
        <v>326246.5</v>
      </c>
      <c r="D102" s="28">
        <v>678611.6</v>
      </c>
      <c r="E102" s="28">
        <v>347510.9</v>
      </c>
      <c r="F102" s="34">
        <f t="shared" si="15"/>
        <v>51.209101052796626</v>
      </c>
      <c r="G102" s="19">
        <f t="shared" si="14"/>
        <v>21264.400000000023</v>
      </c>
      <c r="H102" s="34">
        <f t="shared" si="16"/>
        <v>106.51789367855289</v>
      </c>
      <c r="I102" s="1"/>
    </row>
    <row r="103" spans="1:9" s="6" customFormat="1" ht="161.4" customHeight="1">
      <c r="A103" s="70" t="s">
        <v>180</v>
      </c>
      <c r="B103" s="65" t="s">
        <v>79</v>
      </c>
      <c r="C103" s="28">
        <v>0</v>
      </c>
      <c r="D103" s="28">
        <v>253.9</v>
      </c>
      <c r="E103" s="28">
        <v>27.1</v>
      </c>
      <c r="F103" s="34">
        <f t="shared" si="15"/>
        <v>10.673493501378497</v>
      </c>
      <c r="G103" s="19">
        <f t="shared" si="14"/>
        <v>27.1</v>
      </c>
      <c r="H103" s="34">
        <v>0</v>
      </c>
      <c r="I103" s="1"/>
    </row>
    <row r="104" spans="1:9" s="6" customFormat="1" ht="91.95" hidden="1" customHeight="1">
      <c r="A104" s="70" t="s">
        <v>181</v>
      </c>
      <c r="B104" s="65" t="s">
        <v>64</v>
      </c>
      <c r="C104" s="86">
        <v>0</v>
      </c>
      <c r="D104" s="28">
        <v>0</v>
      </c>
      <c r="E104" s="28">
        <v>0</v>
      </c>
      <c r="F104" s="34" t="e">
        <f t="shared" si="15"/>
        <v>#DIV/0!</v>
      </c>
      <c r="G104" s="19">
        <f t="shared" si="14"/>
        <v>0</v>
      </c>
      <c r="H104" s="34" t="e">
        <f t="shared" si="16"/>
        <v>#DIV/0!</v>
      </c>
      <c r="I104" s="1"/>
    </row>
    <row r="105" spans="1:9" s="6" customFormat="1" ht="47.4" hidden="1" customHeight="1">
      <c r="A105" s="70" t="s">
        <v>182</v>
      </c>
      <c r="B105" s="65" t="s">
        <v>65</v>
      </c>
      <c r="C105" s="86">
        <v>0</v>
      </c>
      <c r="D105" s="28">
        <v>0</v>
      </c>
      <c r="E105" s="28">
        <v>0</v>
      </c>
      <c r="F105" s="34" t="e">
        <f t="shared" si="15"/>
        <v>#DIV/0!</v>
      </c>
      <c r="G105" s="19">
        <f t="shared" si="14"/>
        <v>0</v>
      </c>
      <c r="H105" s="34" t="e">
        <f t="shared" si="16"/>
        <v>#DIV/0!</v>
      </c>
      <c r="I105" s="1"/>
    </row>
    <row r="106" spans="1:9" s="6" customFormat="1" ht="62.4" hidden="1">
      <c r="A106" s="32" t="s">
        <v>183</v>
      </c>
      <c r="B106" s="63" t="s">
        <v>121</v>
      </c>
      <c r="C106" s="87"/>
      <c r="D106" s="35"/>
      <c r="E106" s="35"/>
      <c r="F106" s="34" t="e">
        <f t="shared" si="15"/>
        <v>#DIV/0!</v>
      </c>
      <c r="G106" s="19">
        <f t="shared" si="14"/>
        <v>0</v>
      </c>
      <c r="H106" s="34" t="e">
        <f t="shared" si="16"/>
        <v>#DIV/0!</v>
      </c>
      <c r="I106" s="1"/>
    </row>
    <row r="107" spans="1:9" s="6" customFormat="1" hidden="1">
      <c r="A107" s="32"/>
      <c r="B107" s="78"/>
      <c r="C107" s="86"/>
      <c r="D107" s="28"/>
      <c r="E107" s="28"/>
      <c r="F107" s="34" t="e">
        <f t="shared" si="15"/>
        <v>#DIV/0!</v>
      </c>
      <c r="G107" s="19">
        <f t="shared" si="14"/>
        <v>0</v>
      </c>
      <c r="H107" s="34" t="e">
        <f t="shared" si="16"/>
        <v>#DIV/0!</v>
      </c>
      <c r="I107" s="1"/>
    </row>
    <row r="108" spans="1:9" s="6" customFormat="1" hidden="1">
      <c r="A108" s="32"/>
      <c r="B108" s="79"/>
      <c r="C108" s="86"/>
      <c r="D108" s="28"/>
      <c r="E108" s="28"/>
      <c r="F108" s="34" t="e">
        <f t="shared" si="15"/>
        <v>#DIV/0!</v>
      </c>
      <c r="G108" s="19">
        <f t="shared" si="14"/>
        <v>0</v>
      </c>
      <c r="H108" s="34" t="e">
        <f t="shared" si="16"/>
        <v>#DIV/0!</v>
      </c>
      <c r="I108" s="1"/>
    </row>
    <row r="109" spans="1:9" s="6" customFormat="1" ht="93.6">
      <c r="A109" s="32" t="s">
        <v>251</v>
      </c>
      <c r="B109" s="79" t="s">
        <v>311</v>
      </c>
      <c r="C109" s="28">
        <v>0</v>
      </c>
      <c r="D109" s="28">
        <v>299.39999999999998</v>
      </c>
      <c r="E109" s="28">
        <v>132.69999999999999</v>
      </c>
      <c r="F109" s="34">
        <f t="shared" si="15"/>
        <v>44.321977287909156</v>
      </c>
      <c r="G109" s="19">
        <f t="shared" si="14"/>
        <v>132.69999999999999</v>
      </c>
      <c r="H109" s="34">
        <v>0</v>
      </c>
      <c r="I109" s="1"/>
    </row>
    <row r="110" spans="1:9" s="6" customFormat="1" ht="140.4">
      <c r="A110" s="32" t="s">
        <v>302</v>
      </c>
      <c r="B110" s="101" t="s">
        <v>310</v>
      </c>
      <c r="C110" s="28">
        <v>0</v>
      </c>
      <c r="D110" s="28">
        <v>469.8</v>
      </c>
      <c r="E110" s="28">
        <v>215.6</v>
      </c>
      <c r="F110" s="34">
        <f t="shared" si="15"/>
        <v>45.891868880374624</v>
      </c>
      <c r="G110" s="19">
        <f t="shared" si="14"/>
        <v>215.6</v>
      </c>
      <c r="H110" s="34">
        <v>0</v>
      </c>
      <c r="I110" s="1"/>
    </row>
    <row r="111" spans="1:9" s="6" customFormat="1" ht="61.8" customHeight="1">
      <c r="A111" s="32" t="s">
        <v>303</v>
      </c>
      <c r="B111" s="97" t="s">
        <v>312</v>
      </c>
      <c r="C111" s="28">
        <v>0</v>
      </c>
      <c r="D111" s="28">
        <v>1400.3</v>
      </c>
      <c r="E111" s="28">
        <v>24.1</v>
      </c>
      <c r="F111" s="34">
        <f t="shared" si="15"/>
        <v>1.7210597729058061</v>
      </c>
      <c r="G111" s="19">
        <f t="shared" si="14"/>
        <v>24.1</v>
      </c>
      <c r="H111" s="34">
        <v>0</v>
      </c>
      <c r="I111" s="1"/>
    </row>
    <row r="112" spans="1:9" s="6" customFormat="1" ht="46.8">
      <c r="A112" s="32" t="s">
        <v>252</v>
      </c>
      <c r="B112" s="79" t="s">
        <v>314</v>
      </c>
      <c r="C112" s="28">
        <f t="shared" ref="C112" si="17">C113+C114+C115</f>
        <v>43702.7</v>
      </c>
      <c r="D112" s="28">
        <f>D113+D114+D115</f>
        <v>68959.200000000012</v>
      </c>
      <c r="E112" s="28">
        <f t="shared" ref="E112" si="18">E113+E114+E115</f>
        <v>43632.4</v>
      </c>
      <c r="F112" s="34">
        <f t="shared" si="15"/>
        <v>63.272775786262017</v>
      </c>
      <c r="G112" s="28">
        <f>G113+G114+G115</f>
        <v>-70.299999999995634</v>
      </c>
      <c r="H112" s="34">
        <f t="shared" si="16"/>
        <v>99.839140373478074</v>
      </c>
      <c r="I112" s="1"/>
    </row>
    <row r="113" spans="1:9" s="6" customFormat="1" ht="62.4">
      <c r="A113" s="32" t="s">
        <v>183</v>
      </c>
      <c r="B113" s="79" t="s">
        <v>313</v>
      </c>
      <c r="C113" s="28">
        <v>0</v>
      </c>
      <c r="D113" s="28">
        <v>21.6</v>
      </c>
      <c r="E113" s="28">
        <v>0</v>
      </c>
      <c r="F113" s="34">
        <f t="shared" si="15"/>
        <v>0</v>
      </c>
      <c r="G113" s="19">
        <f t="shared" si="14"/>
        <v>0</v>
      </c>
      <c r="H113" s="34">
        <v>0</v>
      </c>
      <c r="I113" s="1"/>
    </row>
    <row r="114" spans="1:9" s="6" customFormat="1" ht="46.8">
      <c r="A114" s="32" t="s">
        <v>253</v>
      </c>
      <c r="B114" s="79" t="s">
        <v>255</v>
      </c>
      <c r="C114" s="28">
        <v>43702.7</v>
      </c>
      <c r="D114" s="28">
        <v>68937.600000000006</v>
      </c>
      <c r="E114" s="28">
        <v>43632.4</v>
      </c>
      <c r="F114" s="34">
        <f t="shared" si="15"/>
        <v>63.292600844821976</v>
      </c>
      <c r="G114" s="19">
        <f t="shared" si="14"/>
        <v>-70.299999999995634</v>
      </c>
      <c r="H114" s="34">
        <f t="shared" si="16"/>
        <v>99.839140373478074</v>
      </c>
      <c r="I114" s="1"/>
    </row>
    <row r="115" spans="1:9" s="6" customFormat="1" ht="46.8" hidden="1">
      <c r="A115" s="32" t="s">
        <v>254</v>
      </c>
      <c r="B115" s="79" t="s">
        <v>256</v>
      </c>
      <c r="C115" s="28">
        <v>0</v>
      </c>
      <c r="D115" s="28">
        <v>0</v>
      </c>
      <c r="E115" s="28">
        <v>0</v>
      </c>
      <c r="F115" s="34" t="e">
        <f t="shared" si="15"/>
        <v>#DIV/0!</v>
      </c>
      <c r="G115" s="19">
        <f t="shared" si="14"/>
        <v>0</v>
      </c>
      <c r="H115" s="34"/>
      <c r="I115" s="1"/>
    </row>
    <row r="116" spans="1:9" s="6" customFormat="1">
      <c r="A116" s="80" t="s">
        <v>184</v>
      </c>
      <c r="B116" s="81" t="s">
        <v>27</v>
      </c>
      <c r="C116" s="110">
        <f>C117+C131</f>
        <v>28090</v>
      </c>
      <c r="D116" s="36">
        <f>D117+D129+D130+D131</f>
        <v>153007.6</v>
      </c>
      <c r="E116" s="36">
        <f>E117+E129+E130+E131</f>
        <v>34431.300000000003</v>
      </c>
      <c r="F116" s="10">
        <f t="shared" si="15"/>
        <v>22.502999850987795</v>
      </c>
      <c r="G116" s="36">
        <f t="shared" ref="G116" si="19">G117+G130+G131</f>
        <v>-1488.6999999999996</v>
      </c>
      <c r="H116" s="10">
        <f t="shared" si="16"/>
        <v>122.57493770024921</v>
      </c>
      <c r="I116" s="1"/>
    </row>
    <row r="117" spans="1:9" s="6" customFormat="1" ht="78">
      <c r="A117" s="32" t="s">
        <v>185</v>
      </c>
      <c r="B117" s="78" t="s">
        <v>122</v>
      </c>
      <c r="C117" s="34">
        <f>C118</f>
        <v>14673.1</v>
      </c>
      <c r="D117" s="34">
        <f>D118</f>
        <v>38100</v>
      </c>
      <c r="E117" s="34">
        <f>E118</f>
        <v>11960</v>
      </c>
      <c r="F117" s="34">
        <f t="shared" si="15"/>
        <v>31.391076115485568</v>
      </c>
      <c r="G117" s="34">
        <f>G118</f>
        <v>-2713.0999999999995</v>
      </c>
      <c r="H117" s="34">
        <f t="shared" si="16"/>
        <v>81.509701426419781</v>
      </c>
      <c r="I117" s="1"/>
    </row>
    <row r="118" spans="1:9" s="6" customFormat="1" ht="78">
      <c r="A118" s="32" t="s">
        <v>186</v>
      </c>
      <c r="B118" s="79" t="s">
        <v>80</v>
      </c>
      <c r="C118" s="37">
        <f>SUM(C119:C128)</f>
        <v>14673.1</v>
      </c>
      <c r="D118" s="37">
        <f>SUM(D119:D128)</f>
        <v>38100</v>
      </c>
      <c r="E118" s="37">
        <f>SUM(E119:E128)</f>
        <v>11960</v>
      </c>
      <c r="F118" s="34">
        <f t="shared" si="15"/>
        <v>31.391076115485568</v>
      </c>
      <c r="G118" s="37">
        <f>SUM(G119:G126)</f>
        <v>-2713.0999999999995</v>
      </c>
      <c r="H118" s="34">
        <f t="shared" si="16"/>
        <v>81.509701426419781</v>
      </c>
      <c r="I118" s="1"/>
    </row>
    <row r="119" spans="1:9" s="6" customFormat="1" ht="80.400000000000006" customHeight="1">
      <c r="A119" s="32" t="s">
        <v>187</v>
      </c>
      <c r="B119" s="79" t="s">
        <v>94</v>
      </c>
      <c r="C119" s="37">
        <v>120</v>
      </c>
      <c r="D119" s="37">
        <v>240</v>
      </c>
      <c r="E119" s="37">
        <v>110</v>
      </c>
      <c r="F119" s="34">
        <f t="shared" si="15"/>
        <v>45.833333333333329</v>
      </c>
      <c r="G119" s="19">
        <f t="shared" ref="G119:G130" si="20">E119-C119</f>
        <v>-10</v>
      </c>
      <c r="H119" s="34">
        <f t="shared" si="16"/>
        <v>91.666666666666657</v>
      </c>
      <c r="I119" s="1"/>
    </row>
    <row r="120" spans="1:9" s="6" customFormat="1" ht="78" hidden="1">
      <c r="A120" s="32" t="s">
        <v>188</v>
      </c>
      <c r="B120" s="79" t="s">
        <v>97</v>
      </c>
      <c r="C120" s="37">
        <v>0</v>
      </c>
      <c r="D120" s="88">
        <v>0</v>
      </c>
      <c r="E120" s="88">
        <v>0</v>
      </c>
      <c r="F120" s="34"/>
      <c r="G120" s="19">
        <f t="shared" si="20"/>
        <v>0</v>
      </c>
      <c r="H120" s="34" t="e">
        <f t="shared" si="16"/>
        <v>#DIV/0!</v>
      </c>
      <c r="I120" s="1"/>
    </row>
    <row r="121" spans="1:9" s="6" customFormat="1" ht="93.6">
      <c r="A121" s="32" t="s">
        <v>189</v>
      </c>
      <c r="B121" s="79" t="s">
        <v>95</v>
      </c>
      <c r="C121" s="37">
        <v>533.5</v>
      </c>
      <c r="D121" s="37">
        <v>1173</v>
      </c>
      <c r="E121" s="37">
        <v>586.5</v>
      </c>
      <c r="F121" s="34">
        <f t="shared" si="15"/>
        <v>50</v>
      </c>
      <c r="G121" s="19">
        <f t="shared" si="20"/>
        <v>53</v>
      </c>
      <c r="H121" s="34">
        <f t="shared" si="16"/>
        <v>109.9343955014058</v>
      </c>
      <c r="I121" s="1"/>
    </row>
    <row r="122" spans="1:9" s="6" customFormat="1" ht="93.6">
      <c r="A122" s="32" t="s">
        <v>190</v>
      </c>
      <c r="B122" s="79" t="s">
        <v>96</v>
      </c>
      <c r="C122" s="37">
        <v>11.2</v>
      </c>
      <c r="D122" s="37">
        <v>1491</v>
      </c>
      <c r="E122" s="37">
        <v>401.2</v>
      </c>
      <c r="F122" s="34">
        <f t="shared" si="15"/>
        <v>26.908115358819586</v>
      </c>
      <c r="G122" s="19">
        <f t="shared" si="20"/>
        <v>390</v>
      </c>
      <c r="H122" s="34" t="s">
        <v>331</v>
      </c>
      <c r="I122" s="1"/>
    </row>
    <row r="123" spans="1:9" s="6" customFormat="1" ht="115.5" hidden="1" customHeight="1">
      <c r="A123" s="32" t="s">
        <v>226</v>
      </c>
      <c r="B123" s="79" t="s">
        <v>225</v>
      </c>
      <c r="C123" s="37">
        <v>0</v>
      </c>
      <c r="D123" s="37">
        <v>0</v>
      </c>
      <c r="E123" s="37">
        <v>0</v>
      </c>
      <c r="F123" s="34"/>
      <c r="G123" s="19">
        <f t="shared" si="20"/>
        <v>0</v>
      </c>
      <c r="H123" s="34" t="e">
        <f t="shared" si="16"/>
        <v>#DIV/0!</v>
      </c>
      <c r="I123" s="1"/>
    </row>
    <row r="124" spans="1:9" s="6" customFormat="1" ht="109.2">
      <c r="A124" s="32" t="s">
        <v>227</v>
      </c>
      <c r="B124" s="79" t="s">
        <v>315</v>
      </c>
      <c r="C124" s="37">
        <v>8232.7999999999993</v>
      </c>
      <c r="D124" s="37">
        <v>10526.9</v>
      </c>
      <c r="E124" s="37">
        <v>4083</v>
      </c>
      <c r="F124" s="34">
        <f t="shared" si="15"/>
        <v>38.786347357721645</v>
      </c>
      <c r="G124" s="19">
        <f t="shared" si="20"/>
        <v>-4149.7999999999993</v>
      </c>
      <c r="H124" s="34">
        <f t="shared" si="16"/>
        <v>49.594305704013223</v>
      </c>
      <c r="I124" s="1"/>
    </row>
    <row r="125" spans="1:9" s="6" customFormat="1" ht="78">
      <c r="A125" s="32" t="s">
        <v>228</v>
      </c>
      <c r="B125" s="79" t="s">
        <v>316</v>
      </c>
      <c r="C125" s="37">
        <v>0</v>
      </c>
      <c r="D125" s="37">
        <v>2</v>
      </c>
      <c r="E125" s="37">
        <v>0</v>
      </c>
      <c r="F125" s="34">
        <f t="shared" si="15"/>
        <v>0</v>
      </c>
      <c r="G125" s="19">
        <f t="shared" si="20"/>
        <v>0</v>
      </c>
      <c r="H125" s="34">
        <v>0</v>
      </c>
      <c r="I125" s="1"/>
    </row>
    <row r="126" spans="1:9" s="6" customFormat="1" ht="85.5" customHeight="1">
      <c r="A126" s="32" t="s">
        <v>257</v>
      </c>
      <c r="B126" s="79" t="s">
        <v>321</v>
      </c>
      <c r="C126" s="37">
        <v>5775.6</v>
      </c>
      <c r="D126" s="37">
        <v>15167.1</v>
      </c>
      <c r="E126" s="37">
        <v>6779.3</v>
      </c>
      <c r="F126" s="34">
        <f t="shared" si="15"/>
        <v>44.697404249988459</v>
      </c>
      <c r="G126" s="19">
        <f t="shared" si="20"/>
        <v>1003.6999999999998</v>
      </c>
      <c r="H126" s="34">
        <f t="shared" si="16"/>
        <v>117.37828104439365</v>
      </c>
      <c r="I126" s="1"/>
    </row>
    <row r="127" spans="1:9" s="6" customFormat="1" ht="185.4" customHeight="1">
      <c r="A127" s="32" t="s">
        <v>327</v>
      </c>
      <c r="B127" s="79" t="s">
        <v>329</v>
      </c>
      <c r="C127" s="37">
        <v>0</v>
      </c>
      <c r="D127" s="37">
        <v>4750</v>
      </c>
      <c r="E127" s="37">
        <v>0</v>
      </c>
      <c r="F127" s="34">
        <f t="shared" si="15"/>
        <v>0</v>
      </c>
      <c r="G127" s="19">
        <f t="shared" si="20"/>
        <v>0</v>
      </c>
      <c r="H127" s="34">
        <v>0</v>
      </c>
      <c r="I127" s="1"/>
    </row>
    <row r="128" spans="1:9" s="6" customFormat="1" ht="185.4" customHeight="1">
      <c r="A128" s="32" t="s">
        <v>328</v>
      </c>
      <c r="B128" s="79" t="s">
        <v>330</v>
      </c>
      <c r="C128" s="37">
        <v>0</v>
      </c>
      <c r="D128" s="37">
        <v>4750</v>
      </c>
      <c r="E128" s="37">
        <v>0</v>
      </c>
      <c r="F128" s="34">
        <f t="shared" si="15"/>
        <v>0</v>
      </c>
      <c r="G128" s="19">
        <f t="shared" si="20"/>
        <v>0</v>
      </c>
      <c r="H128" s="34">
        <v>0</v>
      </c>
      <c r="I128" s="1"/>
    </row>
    <row r="129" spans="1:9" s="6" customFormat="1" ht="91.8" customHeight="1">
      <c r="A129" s="32" t="s">
        <v>304</v>
      </c>
      <c r="B129" s="98" t="s">
        <v>320</v>
      </c>
      <c r="C129" s="37">
        <v>0</v>
      </c>
      <c r="D129" s="37">
        <v>13283.9</v>
      </c>
      <c r="E129" s="37">
        <v>7830</v>
      </c>
      <c r="F129" s="34">
        <f t="shared" si="15"/>
        <v>58.943533149150475</v>
      </c>
      <c r="G129" s="19">
        <f t="shared" si="20"/>
        <v>7830</v>
      </c>
      <c r="H129" s="34">
        <v>0</v>
      </c>
      <c r="I129" s="1"/>
    </row>
    <row r="130" spans="1:9" s="6" customFormat="1" ht="112.8" hidden="1" customHeight="1">
      <c r="A130" s="32" t="s">
        <v>294</v>
      </c>
      <c r="B130" s="94" t="s">
        <v>295</v>
      </c>
      <c r="C130" s="37">
        <v>0</v>
      </c>
      <c r="D130" s="37">
        <v>0</v>
      </c>
      <c r="E130" s="37">
        <v>0</v>
      </c>
      <c r="F130" s="34">
        <v>0</v>
      </c>
      <c r="G130" s="19">
        <f t="shared" si="20"/>
        <v>0</v>
      </c>
      <c r="H130" s="34">
        <v>0</v>
      </c>
      <c r="I130" s="93"/>
    </row>
    <row r="131" spans="1:9" s="6" customFormat="1" ht="31.2">
      <c r="A131" s="32" t="s">
        <v>191</v>
      </c>
      <c r="B131" s="79" t="s">
        <v>123</v>
      </c>
      <c r="C131" s="37">
        <f>C132</f>
        <v>13416.900000000001</v>
      </c>
      <c r="D131" s="37">
        <f>D132</f>
        <v>101623.7</v>
      </c>
      <c r="E131" s="37">
        <f>E132</f>
        <v>14641.3</v>
      </c>
      <c r="F131" s="34">
        <f t="shared" si="15"/>
        <v>14.407367572721716</v>
      </c>
      <c r="G131" s="37">
        <f>G132</f>
        <v>1224.3999999999999</v>
      </c>
      <c r="H131" s="34">
        <f t="shared" si="16"/>
        <v>109.12580402328405</v>
      </c>
      <c r="I131" s="1"/>
    </row>
    <row r="132" spans="1:9" s="6" customFormat="1" ht="31.2">
      <c r="A132" s="32" t="s">
        <v>192</v>
      </c>
      <c r="B132" s="79" t="s">
        <v>124</v>
      </c>
      <c r="C132" s="38">
        <f>C133+C135+C137+C139+C140+C141+C142+C143+C144+C145+C146+C147+C148+C149+C150+C152+C154+C155</f>
        <v>13416.900000000001</v>
      </c>
      <c r="D132" s="38">
        <f>D133+D135+D137+D139+D140+D141+D142+D143+D144+D145+D146+D147+D148+D149+D150+D152+D154+D155</f>
        <v>101623.7</v>
      </c>
      <c r="E132" s="38">
        <f>E133+E135+E137+E139+E140+E141+E142+E143+E144+E145+E146+E147+E148+E149+E150+E152+E154+E155</f>
        <v>14641.3</v>
      </c>
      <c r="F132" s="34">
        <f t="shared" si="15"/>
        <v>14.407367572721716</v>
      </c>
      <c r="G132" s="38">
        <f t="shared" ref="G132" si="21">G133+G135+G137+G140+G141+G142+G143+G144+G145+G146+G147+G148+G149+G150+G152+G155</f>
        <v>1224.3999999999999</v>
      </c>
      <c r="H132" s="34">
        <f t="shared" si="16"/>
        <v>109.12580402328405</v>
      </c>
      <c r="I132" s="1"/>
    </row>
    <row r="133" spans="1:9" s="6" customFormat="1" ht="62.4">
      <c r="A133" s="32" t="s">
        <v>263</v>
      </c>
      <c r="B133" s="79" t="s">
        <v>317</v>
      </c>
      <c r="C133" s="38">
        <v>2250</v>
      </c>
      <c r="D133" s="38">
        <v>1370</v>
      </c>
      <c r="E133" s="38">
        <v>1370</v>
      </c>
      <c r="F133" s="34">
        <f t="shared" si="15"/>
        <v>100</v>
      </c>
      <c r="G133" s="19">
        <f t="shared" ref="G133:G157" si="22">E133-C133</f>
        <v>-880</v>
      </c>
      <c r="H133" s="34">
        <f t="shared" si="16"/>
        <v>60.888888888888893</v>
      </c>
      <c r="I133" s="1"/>
    </row>
    <row r="134" spans="1:9" s="6" customFormat="1" ht="78" hidden="1">
      <c r="A134" s="32" t="s">
        <v>193</v>
      </c>
      <c r="B134" s="79" t="s">
        <v>90</v>
      </c>
      <c r="C134" s="89"/>
      <c r="D134" s="89"/>
      <c r="E134" s="89"/>
      <c r="F134" s="34" t="e">
        <f t="shared" si="15"/>
        <v>#DIV/0!</v>
      </c>
      <c r="G134" s="19">
        <f t="shared" si="22"/>
        <v>0</v>
      </c>
      <c r="H134" s="34" t="e">
        <f t="shared" si="16"/>
        <v>#DIV/0!</v>
      </c>
      <c r="I134" s="1"/>
    </row>
    <row r="135" spans="1:9" s="6" customFormat="1" ht="62.4">
      <c r="A135" s="32" t="s">
        <v>194</v>
      </c>
      <c r="B135" s="79" t="s">
        <v>101</v>
      </c>
      <c r="C135" s="38">
        <v>1033.4000000000001</v>
      </c>
      <c r="D135" s="38">
        <v>1071.9000000000001</v>
      </c>
      <c r="E135" s="38">
        <v>511.9</v>
      </c>
      <c r="F135" s="34">
        <f>E135/D135*100</f>
        <v>47.756320552290319</v>
      </c>
      <c r="G135" s="19">
        <f t="shared" si="22"/>
        <v>-521.50000000000011</v>
      </c>
      <c r="H135" s="34">
        <f t="shared" si="16"/>
        <v>49.535513837816907</v>
      </c>
      <c r="I135" s="1"/>
    </row>
    <row r="136" spans="1:9" s="6" customFormat="1" ht="46.8" hidden="1">
      <c r="A136" s="32" t="s">
        <v>195</v>
      </c>
      <c r="B136" s="79" t="s">
        <v>125</v>
      </c>
      <c r="C136" s="89"/>
      <c r="D136" s="38"/>
      <c r="E136" s="38"/>
      <c r="F136" s="34" t="e">
        <f t="shared" si="15"/>
        <v>#DIV/0!</v>
      </c>
      <c r="G136" s="19">
        <f t="shared" si="22"/>
        <v>0</v>
      </c>
      <c r="H136" s="34" t="e">
        <f t="shared" si="16"/>
        <v>#DIV/0!</v>
      </c>
      <c r="I136" s="1"/>
    </row>
    <row r="137" spans="1:9" s="6" customFormat="1" ht="78">
      <c r="A137" s="32" t="s">
        <v>286</v>
      </c>
      <c r="B137" s="79" t="s">
        <v>287</v>
      </c>
      <c r="C137" s="38">
        <v>1455.9</v>
      </c>
      <c r="D137" s="38">
        <v>0</v>
      </c>
      <c r="E137" s="38">
        <v>0</v>
      </c>
      <c r="F137" s="34">
        <v>0</v>
      </c>
      <c r="G137" s="19">
        <f t="shared" si="22"/>
        <v>-1455.9</v>
      </c>
      <c r="H137" s="34">
        <f t="shared" si="16"/>
        <v>0</v>
      </c>
      <c r="I137" s="103"/>
    </row>
    <row r="138" spans="1:9" s="6" customFormat="1" ht="78" hidden="1">
      <c r="A138" s="32" t="s">
        <v>213</v>
      </c>
      <c r="B138" s="79" t="s">
        <v>214</v>
      </c>
      <c r="C138" s="89"/>
      <c r="D138" s="38"/>
      <c r="E138" s="38"/>
      <c r="F138" s="34" t="e">
        <f t="shared" si="15"/>
        <v>#DIV/0!</v>
      </c>
      <c r="G138" s="19">
        <f t="shared" si="22"/>
        <v>0</v>
      </c>
      <c r="H138" s="34" t="e">
        <f t="shared" si="16"/>
        <v>#DIV/0!</v>
      </c>
      <c r="I138" s="1"/>
    </row>
    <row r="139" spans="1:9" s="6" customFormat="1" ht="78" hidden="1">
      <c r="A139" s="32" t="s">
        <v>215</v>
      </c>
      <c r="B139" s="79" t="s">
        <v>216</v>
      </c>
      <c r="C139" s="96">
        <v>0</v>
      </c>
      <c r="D139" s="38">
        <v>0</v>
      </c>
      <c r="E139" s="38">
        <v>0</v>
      </c>
      <c r="F139" s="34" t="e">
        <f t="shared" si="15"/>
        <v>#DIV/0!</v>
      </c>
      <c r="G139" s="19">
        <f t="shared" si="22"/>
        <v>0</v>
      </c>
      <c r="H139" s="34">
        <v>0</v>
      </c>
      <c r="I139" s="1"/>
    </row>
    <row r="140" spans="1:9" s="6" customFormat="1" ht="64.2" hidden="1" customHeight="1">
      <c r="A140" s="32" t="s">
        <v>229</v>
      </c>
      <c r="B140" s="79" t="s">
        <v>230</v>
      </c>
      <c r="C140" s="38">
        <v>0</v>
      </c>
      <c r="D140" s="38">
        <v>0</v>
      </c>
      <c r="E140" s="38">
        <v>0</v>
      </c>
      <c r="F140" s="34" t="e">
        <f t="shared" si="15"/>
        <v>#DIV/0!</v>
      </c>
      <c r="G140" s="19">
        <f t="shared" si="22"/>
        <v>0</v>
      </c>
      <c r="H140" s="34" t="e">
        <f t="shared" si="16"/>
        <v>#DIV/0!</v>
      </c>
      <c r="I140" s="1"/>
    </row>
    <row r="141" spans="1:9" s="6" customFormat="1" ht="66" hidden="1" customHeight="1">
      <c r="A141" s="32" t="s">
        <v>264</v>
      </c>
      <c r="B141" s="79" t="s">
        <v>269</v>
      </c>
      <c r="C141" s="38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22"/>
        <v>0</v>
      </c>
      <c r="H141" s="34" t="e">
        <f t="shared" si="16"/>
        <v>#DIV/0!</v>
      </c>
      <c r="I141" s="1"/>
    </row>
    <row r="142" spans="1:9" s="6" customFormat="1" ht="82.5" hidden="1" customHeight="1">
      <c r="A142" s="32" t="s">
        <v>265</v>
      </c>
      <c r="B142" s="79" t="s">
        <v>270</v>
      </c>
      <c r="C142" s="38">
        <v>0</v>
      </c>
      <c r="D142" s="38">
        <v>0</v>
      </c>
      <c r="E142" s="38">
        <v>0</v>
      </c>
      <c r="F142" s="34" t="e">
        <f t="shared" si="15"/>
        <v>#DIV/0!</v>
      </c>
      <c r="G142" s="19">
        <f t="shared" si="22"/>
        <v>0</v>
      </c>
      <c r="H142" s="34" t="e">
        <f t="shared" si="16"/>
        <v>#DIV/0!</v>
      </c>
      <c r="I142" s="1"/>
    </row>
    <row r="143" spans="1:9" s="6" customFormat="1" ht="64.5" hidden="1" customHeight="1">
      <c r="A143" s="32" t="s">
        <v>266</v>
      </c>
      <c r="B143" s="79" t="s">
        <v>271</v>
      </c>
      <c r="C143" s="38">
        <v>0</v>
      </c>
      <c r="D143" s="38">
        <v>0</v>
      </c>
      <c r="E143" s="38">
        <v>0</v>
      </c>
      <c r="F143" s="34" t="e">
        <f t="shared" si="15"/>
        <v>#DIV/0!</v>
      </c>
      <c r="G143" s="19">
        <f t="shared" si="22"/>
        <v>0</v>
      </c>
      <c r="H143" s="34" t="e">
        <f t="shared" si="16"/>
        <v>#DIV/0!</v>
      </c>
      <c r="I143" s="1"/>
    </row>
    <row r="144" spans="1:9" s="6" customFormat="1" ht="93.75" hidden="1" customHeight="1">
      <c r="A144" s="32" t="s">
        <v>267</v>
      </c>
      <c r="B144" s="79" t="s">
        <v>272</v>
      </c>
      <c r="C144" s="38">
        <v>0</v>
      </c>
      <c r="D144" s="38">
        <v>0</v>
      </c>
      <c r="E144" s="38">
        <v>0</v>
      </c>
      <c r="F144" s="34" t="e">
        <f t="shared" si="15"/>
        <v>#DIV/0!</v>
      </c>
      <c r="G144" s="19">
        <f t="shared" si="22"/>
        <v>0</v>
      </c>
      <c r="H144" s="34" t="e">
        <f t="shared" si="16"/>
        <v>#DIV/0!</v>
      </c>
      <c r="I144" s="1"/>
    </row>
    <row r="145" spans="1:9" s="6" customFormat="1" ht="79.5" hidden="1" customHeight="1">
      <c r="A145" s="32" t="s">
        <v>276</v>
      </c>
      <c r="B145" s="82" t="s">
        <v>277</v>
      </c>
      <c r="C145" s="38">
        <v>0</v>
      </c>
      <c r="D145" s="38">
        <v>0</v>
      </c>
      <c r="E145" s="38">
        <v>0</v>
      </c>
      <c r="F145" s="34" t="e">
        <f t="shared" si="15"/>
        <v>#DIV/0!</v>
      </c>
      <c r="G145" s="19">
        <f t="shared" si="22"/>
        <v>0</v>
      </c>
      <c r="H145" s="34" t="e">
        <f t="shared" si="16"/>
        <v>#DIV/0!</v>
      </c>
      <c r="I145" s="1"/>
    </row>
    <row r="146" spans="1:9" s="6" customFormat="1" ht="96.75" customHeight="1">
      <c r="A146" s="32" t="s">
        <v>268</v>
      </c>
      <c r="B146" s="79" t="s">
        <v>273</v>
      </c>
      <c r="C146" s="38">
        <v>0</v>
      </c>
      <c r="D146" s="38">
        <v>10901.8</v>
      </c>
      <c r="E146" s="38">
        <v>0</v>
      </c>
      <c r="F146" s="34">
        <f t="shared" si="15"/>
        <v>0</v>
      </c>
      <c r="G146" s="19">
        <f t="shared" si="22"/>
        <v>0</v>
      </c>
      <c r="H146" s="34">
        <v>0</v>
      </c>
      <c r="I146" s="1"/>
    </row>
    <row r="147" spans="1:9" s="6" customFormat="1" ht="84.75" hidden="1" customHeight="1">
      <c r="A147" s="32" t="s">
        <v>278</v>
      </c>
      <c r="B147" s="79" t="s">
        <v>279</v>
      </c>
      <c r="C147" s="38">
        <v>0</v>
      </c>
      <c r="D147" s="38">
        <v>0</v>
      </c>
      <c r="E147" s="38">
        <v>0</v>
      </c>
      <c r="F147" s="34" t="e">
        <f t="shared" si="15"/>
        <v>#DIV/0!</v>
      </c>
      <c r="G147" s="19">
        <f t="shared" si="22"/>
        <v>0</v>
      </c>
      <c r="H147" s="34" t="e">
        <f t="shared" si="16"/>
        <v>#DIV/0!</v>
      </c>
      <c r="I147" s="1"/>
    </row>
    <row r="148" spans="1:9" s="6" customFormat="1" ht="69.599999999999994" customHeight="1">
      <c r="A148" s="32" t="s">
        <v>288</v>
      </c>
      <c r="B148" s="79" t="s">
        <v>289</v>
      </c>
      <c r="C148" s="38">
        <v>5577.6</v>
      </c>
      <c r="D148" s="38">
        <v>32880</v>
      </c>
      <c r="E148" s="38">
        <v>11349.6</v>
      </c>
      <c r="F148" s="34">
        <f t="shared" si="15"/>
        <v>34.518248175182478</v>
      </c>
      <c r="G148" s="19">
        <f t="shared" si="22"/>
        <v>5772</v>
      </c>
      <c r="H148" s="34">
        <f>E148/C148*100</f>
        <v>203.48537005163513</v>
      </c>
      <c r="I148" s="103"/>
    </row>
    <row r="149" spans="1:9" s="6" customFormat="1" ht="130.80000000000001" hidden="1" customHeight="1">
      <c r="A149" s="32" t="s">
        <v>290</v>
      </c>
      <c r="B149" s="79" t="s">
        <v>291</v>
      </c>
      <c r="C149" s="38">
        <v>0</v>
      </c>
      <c r="D149" s="38">
        <v>0</v>
      </c>
      <c r="E149" s="38">
        <v>0</v>
      </c>
      <c r="F149" s="34" t="e">
        <f t="shared" si="15"/>
        <v>#DIV/0!</v>
      </c>
      <c r="G149" s="19">
        <f t="shared" si="22"/>
        <v>0</v>
      </c>
      <c r="H149" s="34" t="e">
        <f t="shared" ref="H149:H150" si="23">E149/C149*100</f>
        <v>#DIV/0!</v>
      </c>
      <c r="I149" s="103"/>
    </row>
    <row r="150" spans="1:9" s="6" customFormat="1" ht="85.2" customHeight="1">
      <c r="A150" s="32" t="s">
        <v>292</v>
      </c>
      <c r="B150" s="79" t="s">
        <v>293</v>
      </c>
      <c r="C150" s="38">
        <v>3100</v>
      </c>
      <c r="D150" s="38">
        <v>2000</v>
      </c>
      <c r="E150" s="38">
        <v>1409.8</v>
      </c>
      <c r="F150" s="34">
        <f t="shared" si="15"/>
        <v>70.489999999999995</v>
      </c>
      <c r="G150" s="19">
        <f t="shared" si="22"/>
        <v>-1690.2</v>
      </c>
      <c r="H150" s="34">
        <f t="shared" si="23"/>
        <v>45.477419354838709</v>
      </c>
      <c r="I150" s="103"/>
    </row>
    <row r="151" spans="1:9" s="6" customFormat="1" ht="62.4" hidden="1">
      <c r="A151" s="32" t="s">
        <v>196</v>
      </c>
      <c r="B151" s="79" t="s">
        <v>98</v>
      </c>
      <c r="C151" s="88"/>
      <c r="D151" s="88"/>
      <c r="E151" s="88"/>
      <c r="F151" s="34" t="e">
        <f t="shared" si="15"/>
        <v>#DIV/0!</v>
      </c>
      <c r="G151" s="19">
        <f t="shared" si="22"/>
        <v>0</v>
      </c>
      <c r="H151" s="34">
        <v>0</v>
      </c>
      <c r="I151" s="1"/>
    </row>
    <row r="152" spans="1:9" s="6" customFormat="1" ht="78" hidden="1">
      <c r="A152" s="32" t="s">
        <v>231</v>
      </c>
      <c r="B152" s="79" t="s">
        <v>261</v>
      </c>
      <c r="C152" s="37">
        <v>0</v>
      </c>
      <c r="D152" s="37">
        <v>0</v>
      </c>
      <c r="E152" s="37">
        <v>0</v>
      </c>
      <c r="F152" s="34" t="e">
        <f t="shared" si="15"/>
        <v>#DIV/0!</v>
      </c>
      <c r="G152" s="19">
        <f t="shared" si="22"/>
        <v>0</v>
      </c>
      <c r="H152" s="34">
        <v>0</v>
      </c>
      <c r="I152" s="1"/>
    </row>
    <row r="153" spans="1:9" s="6" customFormat="1" ht="62.4" hidden="1">
      <c r="A153" s="32" t="s">
        <v>197</v>
      </c>
      <c r="B153" s="79" t="s">
        <v>144</v>
      </c>
      <c r="C153" s="37"/>
      <c r="D153" s="88"/>
      <c r="E153" s="88"/>
      <c r="F153" s="34" t="e">
        <f t="shared" si="15"/>
        <v>#DIV/0!</v>
      </c>
      <c r="G153" s="19">
        <f t="shared" si="22"/>
        <v>0</v>
      </c>
      <c r="H153" s="34">
        <v>0</v>
      </c>
      <c r="I153" s="1"/>
    </row>
    <row r="154" spans="1:9" s="6" customFormat="1" ht="93.6">
      <c r="A154" s="32" t="s">
        <v>305</v>
      </c>
      <c r="B154" s="101" t="s">
        <v>318</v>
      </c>
      <c r="C154" s="37">
        <v>0</v>
      </c>
      <c r="D154" s="95">
        <v>53400</v>
      </c>
      <c r="E154" s="95">
        <v>0</v>
      </c>
      <c r="F154" s="34">
        <f t="shared" si="15"/>
        <v>0</v>
      </c>
      <c r="G154" s="19">
        <f t="shared" si="22"/>
        <v>0</v>
      </c>
      <c r="H154" s="34">
        <v>0</v>
      </c>
      <c r="I154" s="1"/>
    </row>
    <row r="155" spans="1:9" s="6" customFormat="1" ht="64.5" hidden="1" customHeight="1">
      <c r="A155" s="32" t="s">
        <v>198</v>
      </c>
      <c r="B155" s="79" t="s">
        <v>258</v>
      </c>
      <c r="C155" s="37">
        <v>0</v>
      </c>
      <c r="D155" s="37">
        <v>0</v>
      </c>
      <c r="E155" s="37">
        <v>0</v>
      </c>
      <c r="F155" s="34">
        <v>0</v>
      </c>
      <c r="G155" s="19">
        <f t="shared" si="22"/>
        <v>0</v>
      </c>
      <c r="H155" s="34" t="e">
        <f t="shared" si="16"/>
        <v>#DIV/0!</v>
      </c>
      <c r="I155" s="1"/>
    </row>
    <row r="156" spans="1:9" s="6" customFormat="1" ht="46.8" hidden="1">
      <c r="A156" s="83" t="s">
        <v>127</v>
      </c>
      <c r="B156" s="79" t="s">
        <v>99</v>
      </c>
      <c r="C156" s="90"/>
      <c r="D156" s="91"/>
      <c r="E156" s="90"/>
      <c r="F156" s="34" t="e">
        <f t="shared" si="15"/>
        <v>#DIV/0!</v>
      </c>
      <c r="G156" s="19">
        <f t="shared" si="22"/>
        <v>0</v>
      </c>
      <c r="H156" s="34" t="e">
        <f t="shared" si="16"/>
        <v>#DIV/0!</v>
      </c>
      <c r="I156" s="1"/>
    </row>
    <row r="157" spans="1:9" s="6" customFormat="1" hidden="1">
      <c r="A157" s="84" t="s">
        <v>208</v>
      </c>
      <c r="B157" s="65" t="s">
        <v>81</v>
      </c>
      <c r="C157" s="92">
        <v>0</v>
      </c>
      <c r="D157" s="92">
        <v>0</v>
      </c>
      <c r="E157" s="92">
        <v>0</v>
      </c>
      <c r="F157" s="34" t="e">
        <f t="shared" si="15"/>
        <v>#DIV/0!</v>
      </c>
      <c r="G157" s="19">
        <f t="shared" si="22"/>
        <v>0</v>
      </c>
      <c r="H157" s="34">
        <v>0</v>
      </c>
      <c r="I157" s="1"/>
    </row>
    <row r="158" spans="1:9" s="6" customFormat="1" ht="78">
      <c r="A158" s="83" t="s">
        <v>199</v>
      </c>
      <c r="B158" s="63" t="s">
        <v>128</v>
      </c>
      <c r="C158" s="38">
        <f t="shared" ref="C158:E159" si="24">C159</f>
        <v>88.4</v>
      </c>
      <c r="D158" s="38">
        <f t="shared" si="24"/>
        <v>3</v>
      </c>
      <c r="E158" s="38">
        <f t="shared" si="24"/>
        <v>3</v>
      </c>
      <c r="F158" s="34">
        <f t="shared" si="15"/>
        <v>100</v>
      </c>
      <c r="G158" s="38">
        <f>G159</f>
        <v>-85.4</v>
      </c>
      <c r="H158" s="34">
        <f t="shared" si="16"/>
        <v>3.3936651583710407</v>
      </c>
      <c r="I158" s="1"/>
    </row>
    <row r="159" spans="1:9" s="6" customFormat="1" ht="109.2">
      <c r="A159" s="83" t="s">
        <v>200</v>
      </c>
      <c r="B159" s="63" t="s">
        <v>129</v>
      </c>
      <c r="C159" s="38">
        <f t="shared" si="24"/>
        <v>88.4</v>
      </c>
      <c r="D159" s="38">
        <f t="shared" si="24"/>
        <v>3</v>
      </c>
      <c r="E159" s="38">
        <f t="shared" si="24"/>
        <v>3</v>
      </c>
      <c r="F159" s="34">
        <f t="shared" si="15"/>
        <v>100</v>
      </c>
      <c r="G159" s="38">
        <f>G160</f>
        <v>-85.4</v>
      </c>
      <c r="H159" s="34">
        <f t="shared" si="16"/>
        <v>3.3936651583710407</v>
      </c>
      <c r="I159" s="1"/>
    </row>
    <row r="160" spans="1:9" s="6" customFormat="1" ht="109.2">
      <c r="A160" s="83" t="s">
        <v>201</v>
      </c>
      <c r="B160" s="63" t="s">
        <v>130</v>
      </c>
      <c r="C160" s="38">
        <f>C161+C165</f>
        <v>88.4</v>
      </c>
      <c r="D160" s="38">
        <f>D161+D165</f>
        <v>3</v>
      </c>
      <c r="E160" s="38">
        <f>E161+E165</f>
        <v>3</v>
      </c>
      <c r="F160" s="34">
        <f t="shared" si="15"/>
        <v>100</v>
      </c>
      <c r="G160" s="38">
        <f>G161+G165</f>
        <v>-85.4</v>
      </c>
      <c r="H160" s="34">
        <f t="shared" si="16"/>
        <v>3.3936651583710407</v>
      </c>
      <c r="I160" s="1"/>
    </row>
    <row r="161" spans="1:9" s="6" customFormat="1" ht="46.8">
      <c r="A161" s="83" t="s">
        <v>131</v>
      </c>
      <c r="B161" s="63" t="s">
        <v>126</v>
      </c>
      <c r="C161" s="38">
        <f>C162+C163+C164</f>
        <v>88.4</v>
      </c>
      <c r="D161" s="38">
        <f>D162+D163+D164</f>
        <v>0</v>
      </c>
      <c r="E161" s="38">
        <f>E162+E163+E164</f>
        <v>0</v>
      </c>
      <c r="F161" s="34">
        <v>0</v>
      </c>
      <c r="G161" s="38">
        <f>G162+G163+G164</f>
        <v>-88.4</v>
      </c>
      <c r="H161" s="34">
        <f t="shared" si="16"/>
        <v>0</v>
      </c>
      <c r="I161" s="1"/>
    </row>
    <row r="162" spans="1:9" s="6" customFormat="1" ht="46.8" hidden="1">
      <c r="A162" s="83" t="s">
        <v>132</v>
      </c>
      <c r="B162" s="63" t="s">
        <v>135</v>
      </c>
      <c r="C162" s="38"/>
      <c r="D162" s="38"/>
      <c r="E162" s="38"/>
      <c r="F162" s="34" t="e">
        <f t="shared" si="15"/>
        <v>#DIV/0!</v>
      </c>
      <c r="G162" s="19">
        <f t="shared" ref="G162:G165" si="25">E162-C162</f>
        <v>0</v>
      </c>
      <c r="H162" s="34" t="e">
        <f t="shared" si="16"/>
        <v>#DIV/0!</v>
      </c>
      <c r="I162" s="1"/>
    </row>
    <row r="163" spans="1:9" s="6" customFormat="1" ht="46.8">
      <c r="A163" s="83" t="s">
        <v>133</v>
      </c>
      <c r="B163" s="63" t="s">
        <v>136</v>
      </c>
      <c r="C163" s="38">
        <v>88.4</v>
      </c>
      <c r="D163" s="38">
        <v>0</v>
      </c>
      <c r="E163" s="38">
        <v>0</v>
      </c>
      <c r="F163" s="34">
        <v>0</v>
      </c>
      <c r="G163" s="19">
        <f t="shared" si="25"/>
        <v>-88.4</v>
      </c>
      <c r="H163" s="34">
        <f t="shared" si="16"/>
        <v>0</v>
      </c>
      <c r="I163" s="1"/>
    </row>
    <row r="164" spans="1:9" s="6" customFormat="1" ht="46.8" hidden="1">
      <c r="A164" s="83" t="s">
        <v>134</v>
      </c>
      <c r="B164" s="63" t="s">
        <v>137</v>
      </c>
      <c r="C164" s="38"/>
      <c r="D164" s="89"/>
      <c r="E164" s="89"/>
      <c r="F164" s="34" t="e">
        <f t="shared" si="15"/>
        <v>#DIV/0!</v>
      </c>
      <c r="G164" s="19">
        <f t="shared" si="25"/>
        <v>0</v>
      </c>
      <c r="H164" s="34" t="e">
        <f t="shared" si="16"/>
        <v>#DIV/0!</v>
      </c>
      <c r="I164" s="1"/>
    </row>
    <row r="165" spans="1:9" s="6" customFormat="1" ht="78">
      <c r="A165" s="83" t="s">
        <v>202</v>
      </c>
      <c r="B165" s="63" t="s">
        <v>319</v>
      </c>
      <c r="C165" s="92">
        <v>0</v>
      </c>
      <c r="D165" s="38">
        <v>3</v>
      </c>
      <c r="E165" s="92">
        <v>3</v>
      </c>
      <c r="F165" s="34">
        <f t="shared" si="15"/>
        <v>100</v>
      </c>
      <c r="G165" s="19">
        <f t="shared" si="25"/>
        <v>3</v>
      </c>
      <c r="H165" s="34">
        <v>0</v>
      </c>
      <c r="I165" s="1"/>
    </row>
    <row r="166" spans="1:9" s="6" customFormat="1" ht="46.8">
      <c r="A166" s="85" t="s">
        <v>203</v>
      </c>
      <c r="B166" s="63" t="s">
        <v>138</v>
      </c>
      <c r="C166" s="92">
        <f>C167</f>
        <v>-1202.5</v>
      </c>
      <c r="D166" s="38">
        <f>D167</f>
        <v>-3.7</v>
      </c>
      <c r="E166" s="92">
        <f>E167</f>
        <v>-3.7</v>
      </c>
      <c r="F166" s="34">
        <f t="shared" si="15"/>
        <v>100</v>
      </c>
      <c r="G166" s="38">
        <f>G167</f>
        <v>1198.8</v>
      </c>
      <c r="H166" s="34">
        <f t="shared" si="16"/>
        <v>0.30769230769230771</v>
      </c>
      <c r="I166" s="1"/>
    </row>
    <row r="167" spans="1:9" s="6" customFormat="1" ht="62.4">
      <c r="A167" s="28" t="s">
        <v>204</v>
      </c>
      <c r="B167" s="79" t="s">
        <v>82</v>
      </c>
      <c r="C167" s="34">
        <f>C168+C169+C170+C171+C172</f>
        <v>-1202.5</v>
      </c>
      <c r="D167" s="34">
        <f t="shared" ref="D167:E167" si="26">D168+D169+D170+D171+D172</f>
        <v>-3.7</v>
      </c>
      <c r="E167" s="34">
        <f t="shared" si="26"/>
        <v>-3.7</v>
      </c>
      <c r="F167" s="34">
        <f t="shared" si="15"/>
        <v>100</v>
      </c>
      <c r="G167" s="34">
        <f>G168+G169+G170+G171+G172</f>
        <v>1198.8</v>
      </c>
      <c r="H167" s="34">
        <f t="shared" si="16"/>
        <v>0.30769230769230771</v>
      </c>
      <c r="I167" s="1"/>
    </row>
    <row r="168" spans="1:9" s="6" customFormat="1" ht="78" hidden="1">
      <c r="A168" s="28" t="s">
        <v>205</v>
      </c>
      <c r="B168" s="79" t="s">
        <v>83</v>
      </c>
      <c r="C168" s="92">
        <v>0</v>
      </c>
      <c r="D168" s="34">
        <v>0</v>
      </c>
      <c r="E168" s="92">
        <v>0</v>
      </c>
      <c r="F168" s="34"/>
      <c r="G168" s="19">
        <f t="shared" ref="G168" si="27">E168-C168</f>
        <v>0</v>
      </c>
      <c r="H168" s="34" t="e">
        <f t="shared" si="16"/>
        <v>#DIV/0!</v>
      </c>
      <c r="I168" s="1"/>
    </row>
    <row r="169" spans="1:9" s="6" customFormat="1" ht="62.4" hidden="1">
      <c r="A169" s="28" t="s">
        <v>207</v>
      </c>
      <c r="B169" s="79" t="s">
        <v>143</v>
      </c>
      <c r="C169" s="92">
        <v>0</v>
      </c>
      <c r="D169" s="34">
        <v>0</v>
      </c>
      <c r="E169" s="92">
        <v>0</v>
      </c>
      <c r="F169" s="34" t="e">
        <f t="shared" ref="F169:F172" si="28">E169/D169*100</f>
        <v>#DIV/0!</v>
      </c>
      <c r="G169" s="19">
        <f t="shared" ref="G169:G172" si="29">E169-C169</f>
        <v>0</v>
      </c>
      <c r="H169" s="34" t="e">
        <f t="shared" ref="H169:H172" si="30">E169/C169*100</f>
        <v>#DIV/0!</v>
      </c>
      <c r="I169" s="1"/>
    </row>
    <row r="170" spans="1:9" s="6" customFormat="1" ht="46.8" hidden="1">
      <c r="A170" s="28" t="s">
        <v>232</v>
      </c>
      <c r="B170" s="79" t="s">
        <v>262</v>
      </c>
      <c r="C170" s="92">
        <v>0</v>
      </c>
      <c r="D170" s="34">
        <v>0</v>
      </c>
      <c r="E170" s="92">
        <v>0</v>
      </c>
      <c r="F170" s="34"/>
      <c r="G170" s="19">
        <f t="shared" si="29"/>
        <v>0</v>
      </c>
      <c r="H170" s="34" t="e">
        <f t="shared" si="16"/>
        <v>#DIV/0!</v>
      </c>
      <c r="I170" s="1"/>
    </row>
    <row r="171" spans="1:9" s="6" customFormat="1" ht="109.2" hidden="1">
      <c r="A171" s="28" t="s">
        <v>259</v>
      </c>
      <c r="B171" s="79" t="s">
        <v>260</v>
      </c>
      <c r="C171" s="92">
        <v>0</v>
      </c>
      <c r="D171" s="34">
        <v>0</v>
      </c>
      <c r="E171" s="92">
        <v>0</v>
      </c>
      <c r="F171" s="34">
        <v>0</v>
      </c>
      <c r="G171" s="19">
        <f t="shared" si="29"/>
        <v>0</v>
      </c>
      <c r="H171" s="34">
        <v>0</v>
      </c>
      <c r="I171" s="1"/>
    </row>
    <row r="172" spans="1:9" s="6" customFormat="1" ht="62.4">
      <c r="A172" s="28" t="s">
        <v>206</v>
      </c>
      <c r="B172" s="79" t="s">
        <v>84</v>
      </c>
      <c r="C172" s="92">
        <v>-1202.5</v>
      </c>
      <c r="D172" s="34">
        <v>-3.7</v>
      </c>
      <c r="E172" s="92">
        <v>-3.7</v>
      </c>
      <c r="F172" s="34">
        <f t="shared" si="28"/>
        <v>100</v>
      </c>
      <c r="G172" s="19">
        <f t="shared" si="29"/>
        <v>1198.8</v>
      </c>
      <c r="H172" s="34">
        <f t="shared" si="30"/>
        <v>0.30769230769230771</v>
      </c>
      <c r="I172" s="1"/>
    </row>
    <row r="173" spans="1:9" s="6" customFormat="1">
      <c r="A173" s="11"/>
      <c r="B173" s="12" t="s">
        <v>85</v>
      </c>
      <c r="C173" s="10">
        <f>C6+C34</f>
        <v>1802535.2999999998</v>
      </c>
      <c r="D173" s="10">
        <f>D6+D34</f>
        <v>4153855.9000000008</v>
      </c>
      <c r="E173" s="10">
        <f>E6+E34</f>
        <v>1966345.6000000003</v>
      </c>
      <c r="F173" s="10">
        <f t="shared" si="15"/>
        <v>47.337838561034339</v>
      </c>
      <c r="G173" s="10">
        <f>G6+G34</f>
        <v>132260.2000000001</v>
      </c>
      <c r="H173" s="10">
        <f t="shared" si="16"/>
        <v>109.08777209522613</v>
      </c>
      <c r="I173" s="1"/>
    </row>
    <row r="174" spans="1:9" s="6" customFormat="1">
      <c r="A174" s="13"/>
      <c r="B174" s="14"/>
      <c r="C174" s="14"/>
      <c r="D174" s="15"/>
      <c r="E174" s="16"/>
      <c r="G174" s="17"/>
      <c r="H174" s="18"/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2" orientation="portrait" r:id="rId1"/>
  <headerFooter alignWithMargins="0"/>
  <rowBreaks count="1" manualBreakCount="1">
    <brk id="7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Наталья Александровна Киндеева</cp:lastModifiedBy>
  <cp:lastPrinted>2023-04-18T11:43:36Z</cp:lastPrinted>
  <dcterms:created xsi:type="dcterms:W3CDTF">2005-02-07T11:49:35Z</dcterms:created>
  <dcterms:modified xsi:type="dcterms:W3CDTF">2023-07-18T09:57:10Z</dcterms:modified>
</cp:coreProperties>
</file>