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'1'!$A$1:$H$163</definedName>
  </definedNames>
  <calcPr calcId="124519"/>
</workbook>
</file>

<file path=xl/calcChain.xml><?xml version="1.0" encoding="utf-8"?>
<calcChain xmlns="http://schemas.openxmlformats.org/spreadsheetml/2006/main">
  <c r="H146" i="74"/>
  <c r="F126"/>
  <c r="H120"/>
  <c r="H117"/>
  <c r="H118"/>
  <c r="H116"/>
  <c r="H53"/>
  <c r="H14"/>
  <c r="C123"/>
  <c r="G121" l="1"/>
  <c r="F121"/>
  <c r="D82"/>
  <c r="E123" l="1"/>
  <c r="D123"/>
  <c r="E61"/>
  <c r="D61"/>
  <c r="G141"/>
  <c r="F141"/>
  <c r="F140"/>
  <c r="G140"/>
  <c r="H132"/>
  <c r="H133"/>
  <c r="H134"/>
  <c r="H135"/>
  <c r="H136"/>
  <c r="H137"/>
  <c r="H138"/>
  <c r="F129"/>
  <c r="F130"/>
  <c r="F131"/>
  <c r="G139"/>
  <c r="F139"/>
  <c r="H127"/>
  <c r="G127"/>
  <c r="G128"/>
  <c r="F127"/>
  <c r="F128"/>
  <c r="G75"/>
  <c r="F75"/>
  <c r="H73"/>
  <c r="F72"/>
  <c r="F73"/>
  <c r="F63"/>
  <c r="F64"/>
  <c r="F65"/>
  <c r="F66"/>
  <c r="F67"/>
  <c r="F68"/>
  <c r="F69"/>
  <c r="F70"/>
  <c r="F57"/>
  <c r="H54"/>
  <c r="G55"/>
  <c r="F55"/>
  <c r="G49"/>
  <c r="F49"/>
  <c r="F45"/>
  <c r="H124"/>
  <c r="H125"/>
  <c r="H129"/>
  <c r="H130"/>
  <c r="H131"/>
  <c r="H142"/>
  <c r="H143"/>
  <c r="H144"/>
  <c r="H145"/>
  <c r="G42"/>
  <c r="H37"/>
  <c r="H38"/>
  <c r="H39"/>
  <c r="H40"/>
  <c r="F123" l="1"/>
  <c r="F147"/>
  <c r="G138"/>
  <c r="F138"/>
  <c r="G136"/>
  <c r="F136"/>
  <c r="G124"/>
  <c r="E106"/>
  <c r="C106"/>
  <c r="D106"/>
  <c r="H108"/>
  <c r="G107"/>
  <c r="F107"/>
  <c r="H45"/>
  <c r="H47"/>
  <c r="H50"/>
  <c r="H52"/>
  <c r="G52"/>
  <c r="F52"/>
  <c r="H58"/>
  <c r="G58"/>
  <c r="G59"/>
  <c r="F58"/>
  <c r="F59"/>
  <c r="G129"/>
  <c r="G130"/>
  <c r="G131"/>
  <c r="G132"/>
  <c r="G133"/>
  <c r="G134"/>
  <c r="G135"/>
  <c r="G137"/>
  <c r="G142"/>
  <c r="G143"/>
  <c r="G144"/>
  <c r="G145"/>
  <c r="F132"/>
  <c r="F133"/>
  <c r="F134"/>
  <c r="F135"/>
  <c r="F137"/>
  <c r="F142"/>
  <c r="F144"/>
  <c r="G45"/>
  <c r="G46"/>
  <c r="G47"/>
  <c r="G48"/>
  <c r="G50"/>
  <c r="G51"/>
  <c r="G53"/>
  <c r="G54"/>
  <c r="G56"/>
  <c r="G57"/>
  <c r="G62"/>
  <c r="G63"/>
  <c r="G64"/>
  <c r="G65"/>
  <c r="G66"/>
  <c r="G67"/>
  <c r="G68"/>
  <c r="G69"/>
  <c r="G70"/>
  <c r="G71"/>
  <c r="G72"/>
  <c r="G73"/>
  <c r="G74"/>
  <c r="G76"/>
  <c r="H63"/>
  <c r="H64"/>
  <c r="H65"/>
  <c r="H66"/>
  <c r="H67"/>
  <c r="H68"/>
  <c r="H69"/>
  <c r="H71"/>
  <c r="H72"/>
  <c r="H44"/>
  <c r="H106" l="1"/>
  <c r="F124"/>
  <c r="F38" l="1"/>
  <c r="F40"/>
  <c r="F42"/>
  <c r="D157"/>
  <c r="E157"/>
  <c r="C157"/>
  <c r="H160"/>
  <c r="G161"/>
  <c r="D112"/>
  <c r="E112"/>
  <c r="C112"/>
  <c r="F120"/>
  <c r="G120"/>
  <c r="E82"/>
  <c r="C82"/>
  <c r="F106"/>
  <c r="G108"/>
  <c r="G109"/>
  <c r="F108"/>
  <c r="F109"/>
  <c r="H97"/>
  <c r="G105"/>
  <c r="G100"/>
  <c r="G101"/>
  <c r="G102"/>
  <c r="G103"/>
  <c r="G104"/>
  <c r="G90"/>
  <c r="G91"/>
  <c r="G92"/>
  <c r="G93"/>
  <c r="G94"/>
  <c r="G95"/>
  <c r="G96"/>
  <c r="G97"/>
  <c r="G98"/>
  <c r="F100"/>
  <c r="F101"/>
  <c r="F102"/>
  <c r="F103"/>
  <c r="F104"/>
  <c r="F105"/>
  <c r="C61"/>
  <c r="F76"/>
  <c r="F74"/>
  <c r="F54"/>
  <c r="F53"/>
  <c r="F51"/>
  <c r="G106" l="1"/>
  <c r="H61"/>
  <c r="G61"/>
  <c r="G41"/>
  <c r="D41"/>
  <c r="E41"/>
  <c r="C41"/>
  <c r="F14"/>
  <c r="G14"/>
  <c r="C156"/>
  <c r="C151"/>
  <c r="C150" s="1"/>
  <c r="C149" s="1"/>
  <c r="C148" s="1"/>
  <c r="C122"/>
  <c r="C111"/>
  <c r="C81"/>
  <c r="C77" s="1"/>
  <c r="C60"/>
  <c r="C43" s="1"/>
  <c r="C39"/>
  <c r="C37"/>
  <c r="C21"/>
  <c r="C18" s="1"/>
  <c r="C17" s="1"/>
  <c r="C10"/>
  <c r="C7" s="1"/>
  <c r="H162"/>
  <c r="G162"/>
  <c r="F162"/>
  <c r="G160"/>
  <c r="H159"/>
  <c r="G159"/>
  <c r="F159"/>
  <c r="F119"/>
  <c r="G119"/>
  <c r="F118"/>
  <c r="G118"/>
  <c r="G117"/>
  <c r="F46"/>
  <c r="F41" l="1"/>
  <c r="C110"/>
  <c r="C36"/>
  <c r="C6"/>
  <c r="G44"/>
  <c r="C35" l="1"/>
  <c r="C34" s="1"/>
  <c r="C163" s="1"/>
  <c r="F71"/>
  <c r="H158" l="1"/>
  <c r="H155"/>
  <c r="H154"/>
  <c r="H153"/>
  <c r="H152"/>
  <c r="H102"/>
  <c r="H98"/>
  <c r="H157" l="1"/>
  <c r="G158"/>
  <c r="G157" s="1"/>
  <c r="G155"/>
  <c r="G154"/>
  <c r="G153"/>
  <c r="G152"/>
  <c r="G147"/>
  <c r="G146"/>
  <c r="G126"/>
  <c r="G123" s="1"/>
  <c r="G125"/>
  <c r="G116"/>
  <c r="G115"/>
  <c r="G114"/>
  <c r="G113"/>
  <c r="G99"/>
  <c r="G89"/>
  <c r="G88"/>
  <c r="G87"/>
  <c r="G86"/>
  <c r="G85"/>
  <c r="G84"/>
  <c r="G83"/>
  <c r="G80"/>
  <c r="G79"/>
  <c r="G78"/>
  <c r="G33"/>
  <c r="G32"/>
  <c r="G31"/>
  <c r="G30"/>
  <c r="G29"/>
  <c r="G28"/>
  <c r="G27"/>
  <c r="G26"/>
  <c r="G25"/>
  <c r="G24"/>
  <c r="G23"/>
  <c r="G22"/>
  <c r="G20"/>
  <c r="G19"/>
  <c r="G15"/>
  <c r="G13"/>
  <c r="G12"/>
  <c r="G11"/>
  <c r="G9"/>
  <c r="G8"/>
  <c r="G112" l="1"/>
  <c r="G111" s="1"/>
  <c r="G82"/>
  <c r="G81" s="1"/>
  <c r="G77" s="1"/>
  <c r="G156"/>
  <c r="H115"/>
  <c r="H114"/>
  <c r="H113"/>
  <c r="H104"/>
  <c r="H103"/>
  <c r="H96"/>
  <c r="H95"/>
  <c r="H94"/>
  <c r="H93"/>
  <c r="H92"/>
  <c r="H91"/>
  <c r="H90"/>
  <c r="H89"/>
  <c r="H88"/>
  <c r="H87"/>
  <c r="H86"/>
  <c r="H85"/>
  <c r="H84"/>
  <c r="H83"/>
  <c r="H80"/>
  <c r="H79"/>
  <c r="H78"/>
  <c r="H33"/>
  <c r="H32"/>
  <c r="H31"/>
  <c r="H30"/>
  <c r="H29"/>
  <c r="H28"/>
  <c r="H27"/>
  <c r="H25"/>
  <c r="H24"/>
  <c r="H23"/>
  <c r="H22"/>
  <c r="H16"/>
  <c r="H15"/>
  <c r="H13"/>
  <c r="H12"/>
  <c r="H11"/>
  <c r="H9"/>
  <c r="H8"/>
  <c r="G39"/>
  <c r="G37"/>
  <c r="G36" s="1"/>
  <c r="G21"/>
  <c r="G18" s="1"/>
  <c r="G17" s="1"/>
  <c r="G10"/>
  <c r="G7" s="1"/>
  <c r="G6" l="1"/>
  <c r="H123" l="1"/>
  <c r="F154" l="1"/>
  <c r="F153"/>
  <c r="F152"/>
  <c r="F146"/>
  <c r="E156"/>
  <c r="H156" s="1"/>
  <c r="D156"/>
  <c r="E151"/>
  <c r="H151" s="1"/>
  <c r="D151"/>
  <c r="D150" s="1"/>
  <c r="F151" l="1"/>
  <c r="E150"/>
  <c r="H150" s="1"/>
  <c r="F156"/>
  <c r="F157"/>
  <c r="D149"/>
  <c r="D148" s="1"/>
  <c r="F125"/>
  <c r="F116"/>
  <c r="F113"/>
  <c r="F99"/>
  <c r="F98"/>
  <c r="F97"/>
  <c r="F96"/>
  <c r="F95"/>
  <c r="F94"/>
  <c r="F93"/>
  <c r="F92"/>
  <c r="F91"/>
  <c r="F90"/>
  <c r="F89"/>
  <c r="F88"/>
  <c r="F87"/>
  <c r="F86"/>
  <c r="F85"/>
  <c r="F84"/>
  <c r="F83"/>
  <c r="F80"/>
  <c r="F79"/>
  <c r="F78"/>
  <c r="F62"/>
  <c r="F56"/>
  <c r="F50"/>
  <c r="F48"/>
  <c r="E122"/>
  <c r="H122" s="1"/>
  <c r="E39"/>
  <c r="E37"/>
  <c r="D122"/>
  <c r="D111"/>
  <c r="D81"/>
  <c r="D77" s="1"/>
  <c r="D60"/>
  <c r="D43" s="1"/>
  <c r="D39"/>
  <c r="D37"/>
  <c r="D110" l="1"/>
  <c r="D35" s="1"/>
  <c r="F37"/>
  <c r="F39"/>
  <c r="D36"/>
  <c r="E36"/>
  <c r="E111"/>
  <c r="H112"/>
  <c r="E81"/>
  <c r="E77" s="1"/>
  <c r="H82"/>
  <c r="E149"/>
  <c r="E60"/>
  <c r="E43" s="1"/>
  <c r="F150"/>
  <c r="F122"/>
  <c r="F61"/>
  <c r="F115"/>
  <c r="F82"/>
  <c r="F112"/>
  <c r="H111" l="1"/>
  <c r="E110"/>
  <c r="H110" s="1"/>
  <c r="G60"/>
  <c r="G43" s="1"/>
  <c r="H60"/>
  <c r="H149"/>
  <c r="E148"/>
  <c r="H148" s="1"/>
  <c r="F111"/>
  <c r="F110" s="1"/>
  <c r="F149"/>
  <c r="F81"/>
  <c r="F60"/>
  <c r="H81"/>
  <c r="D34"/>
  <c r="F36"/>
  <c r="F19"/>
  <c r="F148" l="1"/>
  <c r="H77"/>
  <c r="F77"/>
  <c r="H43"/>
  <c r="F43"/>
  <c r="E35"/>
  <c r="F32"/>
  <c r="F31"/>
  <c r="F30"/>
  <c r="F29"/>
  <c r="F28"/>
  <c r="F27"/>
  <c r="F26"/>
  <c r="F25"/>
  <c r="F24"/>
  <c r="F23"/>
  <c r="F22"/>
  <c r="F20"/>
  <c r="E34" l="1"/>
  <c r="H35"/>
  <c r="F35"/>
  <c r="F16"/>
  <c r="H34" l="1"/>
  <c r="F34"/>
  <c r="E21"/>
  <c r="D21"/>
  <c r="D18" s="1"/>
  <c r="F15"/>
  <c r="F13"/>
  <c r="F12"/>
  <c r="F11"/>
  <c r="E10"/>
  <c r="E7" s="1"/>
  <c r="D10"/>
  <c r="D7" s="1"/>
  <c r="F9"/>
  <c r="F8"/>
  <c r="E18" l="1"/>
  <c r="H18" s="1"/>
  <c r="H21"/>
  <c r="H7"/>
  <c r="H10"/>
  <c r="F21"/>
  <c r="F10"/>
  <c r="D17"/>
  <c r="D6" s="1"/>
  <c r="D163" s="1"/>
  <c r="E17" l="1"/>
  <c r="H17" s="1"/>
  <c r="F7"/>
  <c r="F18"/>
  <c r="F17" l="1"/>
  <c r="E6"/>
  <c r="E163" s="1"/>
  <c r="G151"/>
  <c r="G150" s="1"/>
  <c r="G149" s="1"/>
  <c r="G148" s="1"/>
  <c r="G122" s="1"/>
  <c r="G110" l="1"/>
  <c r="G35" s="1"/>
  <c r="G34" s="1"/>
  <c r="G163" s="1"/>
  <c r="H6"/>
  <c r="F6"/>
  <c r="H163"/>
  <c r="F163"/>
</calcChain>
</file>

<file path=xl/sharedStrings.xml><?xml version="1.0" encoding="utf-8"?>
<sst xmlns="http://schemas.openxmlformats.org/spreadsheetml/2006/main" count="314" uniqueCount="310">
  <si>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</si>
  <si>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</si>
  <si>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</si>
  <si>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</si>
  <si>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</si>
  <si>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</si>
  <si>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</si>
  <si>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</si>
  <si>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</si>
  <si>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</si>
  <si>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</si>
  <si>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</si>
  <si>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</si>
  <si>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</si>
  <si>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</si>
  <si>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</si>
  <si>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</si>
  <si>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</si>
  <si>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</si>
  <si>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</si>
  <si>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</si>
  <si>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</si>
  <si>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</si>
  <si>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</si>
  <si>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</si>
  <si>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</si>
  <si>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</si>
  <si>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</si>
  <si>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</si>
  <si>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</si>
  <si>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</si>
  <si>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</si>
  <si>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</si>
  <si>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</si>
  <si>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</si>
  <si>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</si>
  <si>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</si>
  <si>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</si>
  <si>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</si>
  <si>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</si>
  <si>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</si>
  <si>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</si>
  <si>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</si>
  <si>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</si>
  <si>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</si>
  <si>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</si>
  <si>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</si>
  <si>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</si>
  <si>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</si>
  <si>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</si>
  <si>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</si>
  <si>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</si>
  <si>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</si>
  <si>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</si>
  <si>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</si>
  <si>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</si>
  <si>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</si>
  <si>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</si>
  <si>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</si>
  <si>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</si>
  <si>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</si>
  <si>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</si>
  <si>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</si>
  <si>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</si>
  <si>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</si>
  <si>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</si>
  <si>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</si>
  <si>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</si>
  <si>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</si>
  <si>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</si>
  <si>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</si>
  <si>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</si>
  <si>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</si>
  <si>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</si>
  <si>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</si>
  <si>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</si>
  <si>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</si>
  <si>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</si>
  <si>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</si>
  <si>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</si>
  <si>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</si>
  <si>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</si>
  <si>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</si>
  <si>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</si>
  <si>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</si>
  <si>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</si>
  <si>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Субсидии бюджетам муниципальных районов 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</si>
  <si>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</si>
  <si>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</si>
  <si>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</si>
  <si>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</si>
  <si>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</si>
  <si>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</si>
  <si>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</si>
  <si>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</si>
  <si>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</si>
  <si>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</si>
  <si>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</si>
  <si>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</si>
  <si>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 xml:space="preserve">     межбюджетные трансферты, передаваемые бюджетам муниципальных районов на осуществление бухгалтерского учета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</si>
  <si>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</si>
  <si>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</si>
  <si>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</si>
  <si>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</si>
  <si>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</si>
  <si>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</si>
  <si>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</si>
  <si>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</si>
  <si>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</si>
  <si>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2 02 25558 05 0000 150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</si>
  <si>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</si>
  <si>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</si>
  <si>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</si>
  <si>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</si>
  <si>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</si>
  <si>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</si>
  <si>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</si>
  <si>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</si>
  <si>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</si>
  <si>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</si>
  <si>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</si>
  <si>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</si>
  <si>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</si>
  <si>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</si>
  <si>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</si>
  <si>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 xml:space="preserve">     межбюджетные трансферты, передаваемые бюджетам муниципальных районов стимулирующего (поощрительного) характера</t>
  </si>
  <si>
    <t>Доходы бюджетов муниципальных районов от возврата организациями остатков субсидий прошлых лет</t>
  </si>
  <si>
    <t>2 02 49999 05 0500 150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</si>
  <si>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</si>
  <si>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</si>
  <si>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</si>
  <si>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</si>
  <si>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</si>
  <si>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</si>
  <si>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</si>
  <si>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</si>
  <si>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</si>
  <si>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 доходы бюджетов муниципальных районов от возврата автономными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</si>
  <si>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</si>
  <si>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</si>
  <si>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</si>
  <si>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>Исполнение по доходам районного бюджета                                                                                                                                             Балаковского муниципального района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</si>
  <si>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</si>
  <si>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</si>
  <si>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</si>
  <si>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</si>
  <si>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</si>
  <si>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</si>
  <si>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</si>
  <si>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</si>
  <si>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</si>
  <si>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</si>
  <si>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</si>
  <si>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</si>
  <si>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</si>
  <si>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</si>
  <si>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</si>
  <si>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</si>
  <si>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</si>
  <si>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</si>
  <si>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</si>
  <si>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</si>
  <si>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</si>
  <si>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</si>
  <si>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</si>
  <si>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</si>
  <si>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</si>
  <si>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</si>
  <si>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</si>
  <si>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</si>
  <si>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</si>
  <si>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</si>
  <si>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</si>
  <si>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</si>
  <si>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</si>
  <si>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</si>
  <si>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</si>
  <si>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</si>
  <si>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</si>
  <si>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</si>
  <si>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</si>
  <si>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</si>
  <si>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</si>
  <si>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</si>
  <si>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</si>
  <si>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</si>
  <si>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</si>
  <si>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</si>
  <si>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</si>
  <si>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</si>
  <si>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</si>
  <si>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</si>
  <si>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</si>
  <si>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</si>
  <si>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</si>
  <si>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</si>
  <si>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</si>
  <si>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</si>
  <si>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</si>
  <si>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000 2 02 49999 05 0200 150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</si>
  <si>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</si>
  <si>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</si>
  <si>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</si>
  <si>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</si>
  <si>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</si>
  <si>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</si>
  <si>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</si>
  <si>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</si>
  <si>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</si>
  <si>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</si>
  <si>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</si>
  <si>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</si>
  <si>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</si>
  <si>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</si>
  <si>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</si>
  <si>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 xml:space="preserve">     межбюджетные трансферты, передаваемые бюджетам муниципальных районов в целях проведения комплекса мероприятий, направленных на социально-экономическое развитие отдельных территорий области</t>
  </si>
  <si>
    <t>000 2 02 49999 05 0026 150</t>
  </si>
  <si>
    <t xml:space="preserve">     межбюджетные трансферты, передаваемые бюджетам муниципальных районов на содействие в уточнении сведений о границах населенных пунктов и территориальных зон в Едином государственном реестре недвижимости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</si>
  <si>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</si>
  <si>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</si>
  <si>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</si>
  <si>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</si>
  <si>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</si>
  <si>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</si>
  <si>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</si>
  <si>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</si>
  <si>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</si>
  <si>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</si>
  <si>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</si>
  <si>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</si>
  <si>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</si>
  <si>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Межбюджетные трансферты, передаваемые бюджетам муниципальных районов на создание универсальных спортивно-оздоровительных площадок на территории  общеобразовательных организаций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</si>
  <si>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</si>
  <si>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</si>
  <si>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</si>
  <si>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</si>
  <si>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</si>
  <si>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</si>
  <si>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</si>
  <si>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</si>
  <si>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</si>
  <si>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</si>
  <si>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</si>
  <si>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</si>
  <si>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</si>
  <si>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</si>
  <si>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</si>
  <si>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</si>
  <si>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</si>
  <si>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</si>
  <si>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</si>
  <si>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</si>
  <si>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</si>
  <si>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</si>
  <si>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 xml:space="preserve">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</si>
  <si>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</si>
  <si>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</si>
  <si>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</si>
  <si>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</si>
  <si>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</si>
  <si>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 xml:space="preserve"> субвенции бюджетам муниципальных районов области на осуществление переданных  полномочий </t>
  </si>
  <si>
    <t>000 2 02 40014 05 0040 150</t>
  </si>
  <si>
    <t xml:space="preserve">     межбюджетные трансферты, передаваемые бюджетам муниципальных районов в целях возмещения расходов за пользование имуществом, принадлежащим администрации БМР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</si>
  <si>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</si>
  <si>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</si>
  <si>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</si>
  <si>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>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</si>
  <si>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</si>
  <si>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</si>
  <si>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</si>
  <si>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</si>
  <si>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</si>
  <si>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</si>
  <si>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</si>
  <si>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</si>
  <si>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</si>
  <si>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</si>
  <si>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</si>
  <si>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</si>
  <si>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</si>
  <si>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</si>
  <si>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</si>
  <si>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</si>
  <si>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</si>
  <si>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</si>
  <si>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</si>
  <si>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</si>
  <si>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за  1 квартал 2022 года</t>
  </si>
  <si>
    <t>Исполнено за 1 квартал  2021 года</t>
  </si>
  <si>
    <t>План                        на 2022 год</t>
  </si>
  <si>
    <t>Исполнено на 01.04.2022г</t>
  </si>
  <si>
    <t>%                                                                     исполне-ния к  плану               2022 года</t>
  </si>
  <si>
    <t>Изменения                     к 1 кварталу 2021 года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</si>
  <si>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</si>
  <si>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</si>
  <si>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</si>
  <si>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</si>
  <si>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</si>
  <si>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</si>
  <si>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</si>
  <si>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 xml:space="preserve">   межбюджетные трансферты, передаваемые бюджетам муниципальных районов области на осуществление мероприятий в области энергосбережения и повышения энергетической эффективности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</si>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</sst>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9" fontId="18" fillId="0" borderId="1" xfId="0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2" borderId="1" xfId="2" applyNumberFormat="1" applyFont="1" applyFill="1" applyBorder="1" applyAlignment="1">
      <alignment horizontal="center" vertical="center"/>
    </xf>
    <xf numFmtId="164" fontId="3" fillId="2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17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center" vertical="top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15"/>
  <sheetViews>
    <sheetView tabSelected="1" zoomScaleSheetLayoutView="50" workbookViewId="0">
      <pane xSplit="2" ySplit="5" topLeftCell="C161" activePane="bottomRight" state="frozen"/>
      <selection pane="topRight" activeCell="C1" sqref="C1"/>
      <selection pane="bottomLeft" activeCell="A6" sqref="A6"/>
      <selection pane="bottomRight" activeCell="E166" sqref="E166"/>
    </sheetView>
  </sheetViews>
  <sheetFormatPr defaultColWidth="9.109375" defaultRowHeight="19.2"/>
  <cols>
    <col min="1" max="1" width="23.5546875" style="13" customWidth="1"/>
    <col min="2" max="2" width="50.109375" style="14" customWidth="1"/>
    <col min="3" max="3" width="13.5546875" style="14" customWidth="1"/>
    <col min="4" max="4" width="14.5546875" style="15" customWidth="1"/>
    <col min="5" max="5" width="13.44140625" style="16" customWidth="1"/>
    <col min="6" max="6" width="11.33203125" style="6" customWidth="1"/>
    <col min="7" max="7" width="11.44140625" style="17" customWidth="1"/>
    <col min="8" max="8" width="7.44140625" style="18" customWidth="1"/>
    <col min="9" max="9" width="16.109375" style="1" customWidth="1"/>
    <col min="10" max="16384" width="9.109375" style="3"/>
  </cols>
  <sheetData>
    <row r="1" spans="1:9" s="5" customFormat="1" ht="47.4" customHeight="1">
      <c r="A1" s="95" t="s">
        <v>141</v>
      </c>
      <c r="B1" s="95"/>
      <c r="C1" s="95"/>
      <c r="D1" s="95"/>
      <c r="E1" s="95"/>
      <c r="F1" s="95"/>
      <c r="G1" s="95"/>
      <c r="H1" s="95"/>
      <c r="I1" s="9"/>
    </row>
    <row r="2" spans="1:9" s="5" customFormat="1" ht="22.2" customHeight="1">
      <c r="A2" s="95" t="s">
        <v>287</v>
      </c>
      <c r="B2" s="95"/>
      <c r="C2" s="95"/>
      <c r="D2" s="95"/>
      <c r="E2" s="95"/>
      <c r="F2" s="95"/>
      <c r="G2" s="95"/>
      <c r="H2" s="95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0.950000000000003" customHeight="1">
      <c r="A4" s="96" t="s">
        <v>20</v>
      </c>
      <c r="B4" s="97" t="s">
        <v>19</v>
      </c>
      <c r="C4" s="93" t="s">
        <v>288</v>
      </c>
      <c r="D4" s="93" t="s">
        <v>289</v>
      </c>
      <c r="E4" s="93" t="s">
        <v>290</v>
      </c>
      <c r="F4" s="93" t="s">
        <v>291</v>
      </c>
      <c r="G4" s="94" t="s">
        <v>292</v>
      </c>
      <c r="H4" s="94"/>
      <c r="I4" s="7"/>
    </row>
    <row r="5" spans="1:9" s="8" customFormat="1" ht="30.75" customHeight="1">
      <c r="A5" s="96"/>
      <c r="B5" s="97"/>
      <c r="C5" s="93"/>
      <c r="D5" s="93"/>
      <c r="E5" s="93"/>
      <c r="F5" s="93"/>
      <c r="G5" s="46" t="s">
        <v>142</v>
      </c>
      <c r="H5" s="47" t="s">
        <v>143</v>
      </c>
      <c r="I5" s="7"/>
    </row>
    <row r="6" spans="1:9">
      <c r="A6" s="48" t="s">
        <v>102</v>
      </c>
      <c r="B6" s="49" t="s">
        <v>12</v>
      </c>
      <c r="C6" s="10">
        <f>C7+C17</f>
        <v>308015.59999999998</v>
      </c>
      <c r="D6" s="10">
        <f>D7+D17</f>
        <v>1380163.2560000001</v>
      </c>
      <c r="E6" s="10">
        <f>E7+E17</f>
        <v>308949.70000000007</v>
      </c>
      <c r="F6" s="10">
        <f t="shared" ref="F6:F85" si="0">E6/D6*100</f>
        <v>22.385011241018002</v>
      </c>
      <c r="G6" s="10">
        <f>G7+G17</f>
        <v>934.10000000001128</v>
      </c>
      <c r="H6" s="10">
        <f>E6/C6*100</f>
        <v>100.30326386066164</v>
      </c>
    </row>
    <row r="7" spans="1:9">
      <c r="A7" s="50"/>
      <c r="B7" s="49" t="s">
        <v>38</v>
      </c>
      <c r="C7" s="20">
        <f>C8+C9+C10+C14+C15+C16</f>
        <v>269347.69999999995</v>
      </c>
      <c r="D7" s="20">
        <f t="shared" ref="D7:E7" si="1">D8+D9+D10+D14+D15+D16</f>
        <v>1220783.7560000001</v>
      </c>
      <c r="E7" s="20">
        <f t="shared" si="1"/>
        <v>267380.80000000005</v>
      </c>
      <c r="F7" s="10">
        <f t="shared" si="0"/>
        <v>21.902388419395059</v>
      </c>
      <c r="G7" s="20">
        <f>G8+G9+G10+G14+G15+G16</f>
        <v>-1966.8999999999887</v>
      </c>
      <c r="H7" s="10">
        <f t="shared" ref="H7:H91" si="2">E7/C7*100</f>
        <v>99.269754298997199</v>
      </c>
    </row>
    <row r="8" spans="1:9" s="2" customFormat="1">
      <c r="A8" s="51" t="s">
        <v>87</v>
      </c>
      <c r="B8" s="52" t="s">
        <v>11</v>
      </c>
      <c r="C8" s="19">
        <v>199886.8</v>
      </c>
      <c r="D8" s="19">
        <v>924590.31599999999</v>
      </c>
      <c r="E8" s="19">
        <v>219151</v>
      </c>
      <c r="F8" s="34">
        <f t="shared" si="0"/>
        <v>23.702497874745205</v>
      </c>
      <c r="G8" s="19">
        <f>E8-C8</f>
        <v>19264.200000000012</v>
      </c>
      <c r="H8" s="34">
        <f t="shared" si="2"/>
        <v>109.63755485604854</v>
      </c>
      <c r="I8" s="1"/>
    </row>
    <row r="9" spans="1:9" s="2" customFormat="1" ht="46.8">
      <c r="A9" s="51" t="s">
        <v>50</v>
      </c>
      <c r="B9" s="52" t="s">
        <v>49</v>
      </c>
      <c r="C9" s="19">
        <v>6019.8</v>
      </c>
      <c r="D9" s="19">
        <v>7508.94</v>
      </c>
      <c r="E9" s="19">
        <v>1996.5</v>
      </c>
      <c r="F9" s="34">
        <f t="shared" si="0"/>
        <v>26.588306738367866</v>
      </c>
      <c r="G9" s="19">
        <f>E9-C9</f>
        <v>-4023.3</v>
      </c>
      <c r="H9" s="34">
        <f t="shared" si="2"/>
        <v>33.165553672879497</v>
      </c>
      <c r="I9" s="1"/>
    </row>
    <row r="10" spans="1:9">
      <c r="A10" s="51" t="s">
        <v>28</v>
      </c>
      <c r="B10" s="52" t="s">
        <v>8</v>
      </c>
      <c r="C10" s="19">
        <f>C11+C12+C13</f>
        <v>35124</v>
      </c>
      <c r="D10" s="19">
        <f>D11+D12+D13</f>
        <v>42597</v>
      </c>
      <c r="E10" s="19">
        <f>E11+E12+E13</f>
        <v>20925.2</v>
      </c>
      <c r="F10" s="34">
        <f t="shared" si="0"/>
        <v>49.123647205202246</v>
      </c>
      <c r="G10" s="19">
        <f>G11+G12+G13</f>
        <v>-14198.800000000001</v>
      </c>
      <c r="H10" s="34">
        <f t="shared" si="2"/>
        <v>59.575219223323082</v>
      </c>
    </row>
    <row r="11" spans="1:9" ht="31.2">
      <c r="A11" s="51" t="s">
        <v>42</v>
      </c>
      <c r="B11" s="52" t="s">
        <v>16</v>
      </c>
      <c r="C11" s="19">
        <v>14846.6</v>
      </c>
      <c r="D11" s="19">
        <v>2297</v>
      </c>
      <c r="E11" s="19">
        <v>829.6</v>
      </c>
      <c r="F11" s="34">
        <f t="shared" si="0"/>
        <v>36.116673922507623</v>
      </c>
      <c r="G11" s="19">
        <f t="shared" ref="G11:G15" si="3">E11-C11</f>
        <v>-14017</v>
      </c>
      <c r="H11" s="34">
        <f t="shared" si="2"/>
        <v>5.5878113507469722</v>
      </c>
    </row>
    <row r="12" spans="1:9">
      <c r="A12" s="51" t="s">
        <v>88</v>
      </c>
      <c r="B12" s="52" t="s">
        <v>40</v>
      </c>
      <c r="C12" s="19">
        <v>11989.2</v>
      </c>
      <c r="D12" s="19">
        <v>19950</v>
      </c>
      <c r="E12" s="19">
        <v>9035.5</v>
      </c>
      <c r="F12" s="34">
        <f t="shared" si="0"/>
        <v>45.290726817042611</v>
      </c>
      <c r="G12" s="19">
        <f t="shared" si="3"/>
        <v>-2953.7000000000007</v>
      </c>
      <c r="H12" s="34">
        <f t="shared" si="2"/>
        <v>75.363660627898426</v>
      </c>
    </row>
    <row r="13" spans="1:9" ht="31.2">
      <c r="A13" s="51" t="s">
        <v>89</v>
      </c>
      <c r="B13" s="52" t="s">
        <v>41</v>
      </c>
      <c r="C13" s="19">
        <v>8288.2000000000007</v>
      </c>
      <c r="D13" s="19">
        <v>20350</v>
      </c>
      <c r="E13" s="19">
        <v>11060.1</v>
      </c>
      <c r="F13" s="34">
        <f t="shared" si="0"/>
        <v>54.349385749385746</v>
      </c>
      <c r="G13" s="19">
        <f t="shared" si="3"/>
        <v>2771.8999999999996</v>
      </c>
      <c r="H13" s="34">
        <f t="shared" si="2"/>
        <v>133.4439323375401</v>
      </c>
    </row>
    <row r="14" spans="1:9">
      <c r="A14" s="51" t="s">
        <v>234</v>
      </c>
      <c r="B14" s="52" t="s">
        <v>235</v>
      </c>
      <c r="C14" s="19">
        <v>19674.5</v>
      </c>
      <c r="D14" s="19">
        <v>216877.5</v>
      </c>
      <c r="E14" s="19">
        <v>20028.2</v>
      </c>
      <c r="F14" s="34">
        <f t="shared" si="0"/>
        <v>9.2347984461274226</v>
      </c>
      <c r="G14" s="19">
        <f t="shared" si="3"/>
        <v>353.70000000000073</v>
      </c>
      <c r="H14" s="34">
        <f t="shared" si="2"/>
        <v>101.79775851991157</v>
      </c>
    </row>
    <row r="15" spans="1:9">
      <c r="A15" s="51" t="s">
        <v>0</v>
      </c>
      <c r="B15" s="52" t="s">
        <v>13</v>
      </c>
      <c r="C15" s="19">
        <v>8642.6</v>
      </c>
      <c r="D15" s="19">
        <v>29210</v>
      </c>
      <c r="E15" s="19">
        <v>5279.9</v>
      </c>
      <c r="F15" s="34">
        <f t="shared" si="0"/>
        <v>18.075659020883258</v>
      </c>
      <c r="G15" s="19">
        <f t="shared" si="3"/>
        <v>-3362.7000000000007</v>
      </c>
      <c r="H15" s="34">
        <f t="shared" si="2"/>
        <v>61.091569666535527</v>
      </c>
    </row>
    <row r="16" spans="1:9" ht="31.2" hidden="1">
      <c r="A16" s="51" t="s">
        <v>29</v>
      </c>
      <c r="B16" s="52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8"/>
      <c r="B17" s="53" t="s">
        <v>39</v>
      </c>
      <c r="C17" s="21">
        <f>C18+C28+C29+C30+C31+C32+C33</f>
        <v>38667.900000000009</v>
      </c>
      <c r="D17" s="21">
        <f>D18+D28+D29+D30+D31+D32+D33</f>
        <v>159379.5</v>
      </c>
      <c r="E17" s="21">
        <f>E18+E28+E29+E30+E31+E32+E33</f>
        <v>41568.9</v>
      </c>
      <c r="F17" s="10">
        <f t="shared" si="0"/>
        <v>26.081710634052683</v>
      </c>
      <c r="G17" s="21">
        <f>G18+G28+G29+G30+G31+G32+G33</f>
        <v>2901</v>
      </c>
      <c r="H17" s="10">
        <f t="shared" si="2"/>
        <v>107.50234690790033</v>
      </c>
      <c r="I17" s="1"/>
    </row>
    <row r="18" spans="1:9" ht="36" customHeight="1">
      <c r="A18" s="51" t="s">
        <v>5</v>
      </c>
      <c r="B18" s="52" t="s">
        <v>10</v>
      </c>
      <c r="C18" s="19">
        <f>C19+C20+C21+C25+C26+C27</f>
        <v>18319</v>
      </c>
      <c r="D18" s="19">
        <f>D19+D20+D21+D25+D26+D27</f>
        <v>63244.1</v>
      </c>
      <c r="E18" s="19">
        <f>E19+E20+E21+E25+E26+E27</f>
        <v>15126.400000000001</v>
      </c>
      <c r="F18" s="34">
        <f t="shared" si="0"/>
        <v>23.917487955398215</v>
      </c>
      <c r="G18" s="19">
        <f>G19+G20+G21+G25+G26+G27</f>
        <v>-3192.6000000000004</v>
      </c>
      <c r="H18" s="34">
        <f t="shared" si="2"/>
        <v>82.572192805284146</v>
      </c>
    </row>
    <row r="19" spans="1:9" ht="93.6">
      <c r="A19" s="51" t="s">
        <v>34</v>
      </c>
      <c r="B19" s="54" t="s">
        <v>23</v>
      </c>
      <c r="C19" s="19">
        <v>0</v>
      </c>
      <c r="D19" s="19">
        <v>244</v>
      </c>
      <c r="E19" s="19">
        <v>0</v>
      </c>
      <c r="F19" s="34">
        <f t="shared" si="0"/>
        <v>0</v>
      </c>
      <c r="G19" s="19">
        <f t="shared" ref="G19:G20" si="4">E19-C19</f>
        <v>0</v>
      </c>
      <c r="H19" s="34">
        <v>0</v>
      </c>
    </row>
    <row r="20" spans="1:9" ht="46.8">
      <c r="A20" s="51" t="s">
        <v>61</v>
      </c>
      <c r="B20" s="54" t="s">
        <v>70</v>
      </c>
      <c r="C20" s="19">
        <v>0</v>
      </c>
      <c r="D20" s="19">
        <v>34</v>
      </c>
      <c r="E20" s="19">
        <v>0</v>
      </c>
      <c r="F20" s="34">
        <f t="shared" si="0"/>
        <v>0</v>
      </c>
      <c r="G20" s="19">
        <f t="shared" si="4"/>
        <v>0</v>
      </c>
      <c r="H20" s="34">
        <v>0</v>
      </c>
    </row>
    <row r="21" spans="1:9" ht="109.2">
      <c r="A21" s="51" t="s">
        <v>30</v>
      </c>
      <c r="B21" s="54" t="s">
        <v>35</v>
      </c>
      <c r="C21" s="19">
        <f>C22+C23+C24</f>
        <v>12497.2</v>
      </c>
      <c r="D21" s="19">
        <f>D22+D23+D24</f>
        <v>52120.1</v>
      </c>
      <c r="E21" s="19">
        <f>E22+E23+E24</f>
        <v>12874.2</v>
      </c>
      <c r="F21" s="34">
        <f t="shared" si="0"/>
        <v>24.70102705098417</v>
      </c>
      <c r="G21" s="19">
        <f>G22+G23+G24</f>
        <v>377</v>
      </c>
      <c r="H21" s="34">
        <f t="shared" si="2"/>
        <v>103.01667573536473</v>
      </c>
    </row>
    <row r="22" spans="1:9" ht="78">
      <c r="A22" s="51" t="s">
        <v>31</v>
      </c>
      <c r="B22" s="54" t="s">
        <v>36</v>
      </c>
      <c r="C22" s="19">
        <v>6178.6</v>
      </c>
      <c r="D22" s="19">
        <v>29820.1</v>
      </c>
      <c r="E22" s="19">
        <v>7800.6</v>
      </c>
      <c r="F22" s="34">
        <f t="shared" si="0"/>
        <v>26.158865999778673</v>
      </c>
      <c r="G22" s="19">
        <f t="shared" ref="G22:G33" si="5">E22-C22</f>
        <v>1622</v>
      </c>
      <c r="H22" s="34">
        <f t="shared" si="2"/>
        <v>126.25190172530993</v>
      </c>
    </row>
    <row r="23" spans="1:9" ht="109.2">
      <c r="A23" s="55" t="s">
        <v>32</v>
      </c>
      <c r="B23" s="54" t="s">
        <v>37</v>
      </c>
      <c r="C23" s="19">
        <v>3511</v>
      </c>
      <c r="D23" s="19">
        <v>10500</v>
      </c>
      <c r="E23" s="19">
        <v>1486.9</v>
      </c>
      <c r="F23" s="34">
        <f t="shared" si="0"/>
        <v>14.160952380952383</v>
      </c>
      <c r="G23" s="19">
        <f t="shared" si="5"/>
        <v>-2024.1</v>
      </c>
      <c r="H23" s="34">
        <f t="shared" si="2"/>
        <v>42.349757903731131</v>
      </c>
    </row>
    <row r="24" spans="1:9" ht="46.95" customHeight="1">
      <c r="A24" s="55" t="s">
        <v>53</v>
      </c>
      <c r="B24" s="56" t="s">
        <v>54</v>
      </c>
      <c r="C24" s="19">
        <v>2807.6</v>
      </c>
      <c r="D24" s="19">
        <v>11800</v>
      </c>
      <c r="E24" s="19">
        <v>3586.7</v>
      </c>
      <c r="F24" s="34">
        <f t="shared" si="0"/>
        <v>30.395762711864403</v>
      </c>
      <c r="G24" s="19">
        <f t="shared" si="5"/>
        <v>779.09999999999991</v>
      </c>
      <c r="H24" s="34">
        <f t="shared" si="2"/>
        <v>127.74967944151587</v>
      </c>
    </row>
    <row r="25" spans="1:9" ht="49.95" customHeight="1">
      <c r="A25" s="55" t="s">
        <v>62</v>
      </c>
      <c r="B25" s="56" t="s">
        <v>63</v>
      </c>
      <c r="C25" s="19">
        <v>2.7</v>
      </c>
      <c r="D25" s="19">
        <v>27</v>
      </c>
      <c r="E25" s="19">
        <v>24.2</v>
      </c>
      <c r="F25" s="34">
        <f t="shared" si="0"/>
        <v>89.629629629629619</v>
      </c>
      <c r="G25" s="19">
        <f t="shared" si="5"/>
        <v>21.5</v>
      </c>
      <c r="H25" s="34">
        <f t="shared" si="2"/>
        <v>896.29629629629619</v>
      </c>
    </row>
    <row r="26" spans="1:9" ht="31.2">
      <c r="A26" s="57" t="s">
        <v>18</v>
      </c>
      <c r="B26" s="58" t="s">
        <v>71</v>
      </c>
      <c r="C26" s="19">
        <v>0</v>
      </c>
      <c r="D26" s="19">
        <v>1622</v>
      </c>
      <c r="E26" s="19">
        <v>0</v>
      </c>
      <c r="F26" s="34">
        <f t="shared" si="0"/>
        <v>0</v>
      </c>
      <c r="G26" s="19">
        <f t="shared" si="5"/>
        <v>0</v>
      </c>
      <c r="H26" s="34">
        <v>0</v>
      </c>
    </row>
    <row r="27" spans="1:9" ht="109.2">
      <c r="A27" s="51" t="s">
        <v>14</v>
      </c>
      <c r="B27" s="56" t="s">
        <v>72</v>
      </c>
      <c r="C27" s="19">
        <v>5819.1</v>
      </c>
      <c r="D27" s="19">
        <v>9197</v>
      </c>
      <c r="E27" s="19">
        <v>2228</v>
      </c>
      <c r="F27" s="34">
        <f t="shared" si="0"/>
        <v>24.225290855713819</v>
      </c>
      <c r="G27" s="19">
        <f t="shared" si="5"/>
        <v>-3591.1000000000004</v>
      </c>
      <c r="H27" s="34">
        <f t="shared" si="2"/>
        <v>38.287707721125258</v>
      </c>
    </row>
    <row r="28" spans="1:9" ht="34.5" customHeight="1">
      <c r="A28" s="51" t="s">
        <v>15</v>
      </c>
      <c r="B28" s="52" t="s">
        <v>4</v>
      </c>
      <c r="C28" s="19">
        <v>17537.099999999999</v>
      </c>
      <c r="D28" s="19">
        <v>62227.3</v>
      </c>
      <c r="E28" s="19">
        <v>17635.3</v>
      </c>
      <c r="F28" s="34">
        <f t="shared" si="0"/>
        <v>28.340133671234323</v>
      </c>
      <c r="G28" s="19">
        <f t="shared" si="5"/>
        <v>98.200000000000728</v>
      </c>
      <c r="H28" s="34">
        <f t="shared" si="2"/>
        <v>100.55995575095085</v>
      </c>
    </row>
    <row r="29" spans="1:9" ht="31.2">
      <c r="A29" s="55" t="s">
        <v>1</v>
      </c>
      <c r="B29" s="58" t="s">
        <v>56</v>
      </c>
      <c r="C29" s="19">
        <v>136.30000000000001</v>
      </c>
      <c r="D29" s="19">
        <v>1374.1</v>
      </c>
      <c r="E29" s="19">
        <v>488.9</v>
      </c>
      <c r="F29" s="34">
        <f t="shared" si="0"/>
        <v>35.579652135943526</v>
      </c>
      <c r="G29" s="19">
        <f t="shared" si="5"/>
        <v>352.59999999999997</v>
      </c>
      <c r="H29" s="34">
        <f t="shared" si="2"/>
        <v>358.69405722670575</v>
      </c>
    </row>
    <row r="30" spans="1:9" ht="31.2">
      <c r="A30" s="57" t="s">
        <v>17</v>
      </c>
      <c r="B30" s="58" t="s">
        <v>6</v>
      </c>
      <c r="C30" s="19">
        <v>2042.3</v>
      </c>
      <c r="D30" s="19">
        <v>31024.6</v>
      </c>
      <c r="E30" s="19">
        <v>7213.8</v>
      </c>
      <c r="F30" s="34">
        <f t="shared" si="0"/>
        <v>23.251871095840077</v>
      </c>
      <c r="G30" s="19">
        <f t="shared" si="5"/>
        <v>5171.5</v>
      </c>
      <c r="H30" s="34">
        <f t="shared" si="2"/>
        <v>353.21940948930131</v>
      </c>
    </row>
    <row r="31" spans="1:9" hidden="1">
      <c r="A31" s="55" t="s">
        <v>57</v>
      </c>
      <c r="B31" s="58" t="s">
        <v>58</v>
      </c>
      <c r="C31" s="19"/>
      <c r="D31" s="19"/>
      <c r="E31" s="19"/>
      <c r="F31" s="34" t="e">
        <f t="shared" si="0"/>
        <v>#DIV/0!</v>
      </c>
      <c r="G31" s="19">
        <f t="shared" si="5"/>
        <v>0</v>
      </c>
      <c r="H31" s="34" t="e">
        <f t="shared" si="2"/>
        <v>#DIV/0!</v>
      </c>
    </row>
    <row r="32" spans="1:9">
      <c r="A32" s="55" t="s">
        <v>2</v>
      </c>
      <c r="B32" s="58" t="s">
        <v>7</v>
      </c>
      <c r="C32" s="19">
        <v>616.9</v>
      </c>
      <c r="D32" s="19">
        <v>1509.4</v>
      </c>
      <c r="E32" s="19">
        <v>517</v>
      </c>
      <c r="F32" s="34">
        <f t="shared" si="0"/>
        <v>34.252020670465086</v>
      </c>
      <c r="G32" s="19">
        <f t="shared" si="5"/>
        <v>-99.899999999999977</v>
      </c>
      <c r="H32" s="34">
        <f t="shared" si="2"/>
        <v>83.806127411249804</v>
      </c>
    </row>
    <row r="33" spans="1:9">
      <c r="A33" s="59" t="s">
        <v>21</v>
      </c>
      <c r="B33" s="56" t="s">
        <v>22</v>
      </c>
      <c r="C33" s="19">
        <v>16.3</v>
      </c>
      <c r="D33" s="19">
        <v>0</v>
      </c>
      <c r="E33" s="19">
        <v>587.5</v>
      </c>
      <c r="F33" s="34"/>
      <c r="G33" s="19">
        <f t="shared" si="5"/>
        <v>571.20000000000005</v>
      </c>
      <c r="H33" s="34">
        <f t="shared" si="2"/>
        <v>3604.2944785276072</v>
      </c>
    </row>
    <row r="34" spans="1:9" s="6" customFormat="1">
      <c r="A34" s="60" t="s">
        <v>147</v>
      </c>
      <c r="B34" s="23" t="s">
        <v>33</v>
      </c>
      <c r="C34" s="41">
        <f>C35+C147+C148+C156</f>
        <v>391816.4</v>
      </c>
      <c r="D34" s="41">
        <f>D35+D147+D148+D156</f>
        <v>2374188</v>
      </c>
      <c r="E34" s="41">
        <f>E35+E147+E148+E156</f>
        <v>443812.89999999997</v>
      </c>
      <c r="F34" s="10">
        <f t="shared" si="0"/>
        <v>18.693250071182231</v>
      </c>
      <c r="G34" s="41">
        <f>G35+G147+G148+G156</f>
        <v>51996.499999999978</v>
      </c>
      <c r="H34" s="10">
        <f t="shared" si="2"/>
        <v>113.27062879450681</v>
      </c>
      <c r="I34" s="1"/>
    </row>
    <row r="35" spans="1:9" s="6" customFormat="1" ht="35.4" customHeight="1">
      <c r="A35" s="60" t="s">
        <v>148</v>
      </c>
      <c r="B35" s="23" t="s">
        <v>24</v>
      </c>
      <c r="C35" s="24">
        <f>C36+C43+C77+C110</f>
        <v>394350.10000000003</v>
      </c>
      <c r="D35" s="24">
        <f>D36+D43+D77+D110</f>
        <v>2374702.6</v>
      </c>
      <c r="E35" s="24">
        <f>E36+E43+E77+E110</f>
        <v>444927.49999999994</v>
      </c>
      <c r="F35" s="10">
        <f t="shared" si="0"/>
        <v>18.736135632310333</v>
      </c>
      <c r="G35" s="24">
        <f>G36+G43+G77+G110</f>
        <v>50577.39999999998</v>
      </c>
      <c r="H35" s="10">
        <f t="shared" si="2"/>
        <v>112.82550708114437</v>
      </c>
      <c r="I35" s="1"/>
    </row>
    <row r="36" spans="1:9" s="6" customFormat="1" ht="31.2">
      <c r="A36" s="22" t="s">
        <v>104</v>
      </c>
      <c r="B36" s="23" t="s">
        <v>66</v>
      </c>
      <c r="C36" s="24">
        <f>C37+C39+C41</f>
        <v>0</v>
      </c>
      <c r="D36" s="24">
        <f t="shared" ref="D36:E36" si="6">D37+D39+D41</f>
        <v>2674.4</v>
      </c>
      <c r="E36" s="24">
        <f t="shared" si="6"/>
        <v>668.6</v>
      </c>
      <c r="F36" s="10">
        <f t="shared" si="0"/>
        <v>25</v>
      </c>
      <c r="G36" s="24">
        <f>G37+G39+G41</f>
        <v>668.6</v>
      </c>
      <c r="H36" s="10">
        <v>0</v>
      </c>
      <c r="I36" s="1"/>
    </row>
    <row r="37" spans="1:9" s="6" customFormat="1" ht="31.2" hidden="1">
      <c r="A37" s="25" t="s">
        <v>105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27">
        <f>G38</f>
        <v>0</v>
      </c>
      <c r="H37" s="10" t="e">
        <f t="shared" si="2"/>
        <v>#DIV/0!</v>
      </c>
      <c r="I37" s="1"/>
    </row>
    <row r="38" spans="1:9" s="6" customFormat="1" ht="62.4" hidden="1">
      <c r="A38" s="25" t="s">
        <v>106</v>
      </c>
      <c r="B38" s="26" t="s">
        <v>25</v>
      </c>
      <c r="C38" s="28"/>
      <c r="D38" s="28"/>
      <c r="E38" s="28"/>
      <c r="F38" s="10" t="e">
        <f t="shared" si="0"/>
        <v>#DIV/0!</v>
      </c>
      <c r="G38" s="28"/>
      <c r="H38" s="10" t="e">
        <f t="shared" si="2"/>
        <v>#DIV/0!</v>
      </c>
      <c r="I38" s="1"/>
    </row>
    <row r="39" spans="1:9" s="6" customFormat="1" ht="31.2" hidden="1">
      <c r="A39" s="25" t="s">
        <v>107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28">
        <f>G40</f>
        <v>0</v>
      </c>
      <c r="H39" s="10" t="e">
        <f t="shared" si="2"/>
        <v>#DIV/0!</v>
      </c>
      <c r="I39" s="1"/>
    </row>
    <row r="40" spans="1:9" s="6" customFormat="1" ht="46.8" hidden="1">
      <c r="A40" s="29" t="s">
        <v>108</v>
      </c>
      <c r="B40" s="30" t="s">
        <v>26</v>
      </c>
      <c r="C40" s="31"/>
      <c r="D40" s="31"/>
      <c r="E40" s="31"/>
      <c r="F40" s="10" t="e">
        <f t="shared" si="0"/>
        <v>#DIV/0!</v>
      </c>
      <c r="G40" s="31"/>
      <c r="H40" s="10" t="e">
        <f t="shared" si="2"/>
        <v>#DIV/0!</v>
      </c>
      <c r="I40" s="1"/>
    </row>
    <row r="41" spans="1:9" s="6" customFormat="1">
      <c r="A41" s="32" t="s">
        <v>238</v>
      </c>
      <c r="B41" s="33" t="s">
        <v>239</v>
      </c>
      <c r="C41" s="27">
        <f>C42</f>
        <v>0</v>
      </c>
      <c r="D41" s="27">
        <f t="shared" ref="D41:G41" si="7">D42</f>
        <v>2674.4</v>
      </c>
      <c r="E41" s="27">
        <f t="shared" si="7"/>
        <v>668.6</v>
      </c>
      <c r="F41" s="34">
        <f t="shared" si="0"/>
        <v>25</v>
      </c>
      <c r="G41" s="27">
        <f t="shared" si="7"/>
        <v>668.6</v>
      </c>
      <c r="H41" s="10">
        <v>0</v>
      </c>
      <c r="I41" s="1"/>
    </row>
    <row r="42" spans="1:9" s="6" customFormat="1" ht="31.2">
      <c r="A42" s="29" t="s">
        <v>236</v>
      </c>
      <c r="B42" s="30" t="s">
        <v>237</v>
      </c>
      <c r="C42" s="31">
        <v>0</v>
      </c>
      <c r="D42" s="31">
        <v>2674.4</v>
      </c>
      <c r="E42" s="31">
        <v>668.6</v>
      </c>
      <c r="F42" s="34">
        <f t="shared" si="0"/>
        <v>25</v>
      </c>
      <c r="G42" s="19">
        <f t="shared" ref="G42" si="8">E42-C42</f>
        <v>668.6</v>
      </c>
      <c r="H42" s="10">
        <v>0</v>
      </c>
      <c r="I42" s="1"/>
    </row>
    <row r="43" spans="1:9" s="6" customFormat="1" ht="46.8">
      <c r="A43" s="22" t="s">
        <v>149</v>
      </c>
      <c r="B43" s="23" t="s">
        <v>43</v>
      </c>
      <c r="C43" s="24">
        <f>C44+C45+C46+C48+C50+C51+C52+C53+C54+C56+C57+C58+C59+C60</f>
        <v>27527.200000000001</v>
      </c>
      <c r="D43" s="24">
        <f>D44+D45+D46+D48+D49+D50+D51+D52+D53+D54+D55+D56+D57+D58+D59+D60</f>
        <v>270338.3</v>
      </c>
      <c r="E43" s="24">
        <f>E44+E45+E46+E48+E50+E51+E52+E53+E54+E56+E57+E58+E59+E60</f>
        <v>48269.7</v>
      </c>
      <c r="F43" s="10">
        <f t="shared" si="0"/>
        <v>17.855294643785214</v>
      </c>
      <c r="G43" s="24">
        <f>G44+G45+G46+G48+G50+G51+G52+G53+G54+G56+G57+G58+G59+G60</f>
        <v>20742.5</v>
      </c>
      <c r="H43" s="10">
        <f t="shared" si="2"/>
        <v>175.35274201517043</v>
      </c>
      <c r="I43" s="1"/>
    </row>
    <row r="44" spans="1:9" s="6" customFormat="1" ht="145.19999999999999" customHeight="1">
      <c r="A44" s="25" t="s">
        <v>150</v>
      </c>
      <c r="B44" s="61" t="s">
        <v>146</v>
      </c>
      <c r="C44" s="27">
        <v>125.7</v>
      </c>
      <c r="D44" s="27">
        <v>0</v>
      </c>
      <c r="E44" s="27">
        <v>0</v>
      </c>
      <c r="F44" s="34">
        <v>0</v>
      </c>
      <c r="G44" s="19">
        <f t="shared" ref="G44:G76" si="9">E44-C44</f>
        <v>-125.7</v>
      </c>
      <c r="H44" s="10">
        <f t="shared" si="2"/>
        <v>0</v>
      </c>
      <c r="I44" s="1"/>
    </row>
    <row r="45" spans="1:9" s="6" customFormat="1" ht="123" hidden="1" customHeight="1">
      <c r="A45" s="25" t="s">
        <v>240</v>
      </c>
      <c r="B45" s="61" t="s">
        <v>241</v>
      </c>
      <c r="C45" s="27">
        <v>0</v>
      </c>
      <c r="D45" s="27">
        <v>0</v>
      </c>
      <c r="E45" s="27">
        <v>0</v>
      </c>
      <c r="F45" s="34" t="e">
        <f t="shared" ref="F44:F45" si="10">E45/D45*100</f>
        <v>#DIV/0!</v>
      </c>
      <c r="G45" s="19">
        <f t="shared" si="9"/>
        <v>0</v>
      </c>
      <c r="H45" s="10" t="e">
        <f t="shared" si="2"/>
        <v>#DIV/0!</v>
      </c>
      <c r="I45" s="1"/>
    </row>
    <row r="46" spans="1:9" s="6" customFormat="1" ht="70.5" customHeight="1">
      <c r="A46" s="25" t="s">
        <v>224</v>
      </c>
      <c r="B46" s="61" t="s">
        <v>225</v>
      </c>
      <c r="C46" s="27">
        <v>0</v>
      </c>
      <c r="D46" s="27">
        <v>1516.3</v>
      </c>
      <c r="E46" s="27">
        <v>0</v>
      </c>
      <c r="F46" s="34">
        <f t="shared" ref="F46" si="11">E46/D46*100</f>
        <v>0</v>
      </c>
      <c r="G46" s="19">
        <f t="shared" si="9"/>
        <v>0</v>
      </c>
      <c r="H46" s="10">
        <v>0</v>
      </c>
      <c r="I46" s="1"/>
    </row>
    <row r="47" spans="1:9" s="6" customFormat="1" ht="70.5" hidden="1" customHeight="1">
      <c r="A47" s="25"/>
      <c r="B47" s="61"/>
      <c r="C47" s="27"/>
      <c r="D47" s="27"/>
      <c r="E47" s="27"/>
      <c r="F47" s="34"/>
      <c r="G47" s="19">
        <f t="shared" si="9"/>
        <v>0</v>
      </c>
      <c r="H47" s="10" t="e">
        <f t="shared" si="2"/>
        <v>#DIV/0!</v>
      </c>
      <c r="I47" s="1"/>
    </row>
    <row r="48" spans="1:9" s="6" customFormat="1" ht="108.75" customHeight="1">
      <c r="A48" s="32" t="s">
        <v>151</v>
      </c>
      <c r="B48" s="62" t="s">
        <v>242</v>
      </c>
      <c r="C48" s="27">
        <v>0</v>
      </c>
      <c r="D48" s="27">
        <v>3137.5</v>
      </c>
      <c r="E48" s="27">
        <v>0</v>
      </c>
      <c r="F48" s="34">
        <f t="shared" si="0"/>
        <v>0</v>
      </c>
      <c r="G48" s="19">
        <f t="shared" si="9"/>
        <v>0</v>
      </c>
      <c r="H48" s="10">
        <v>0</v>
      </c>
      <c r="I48" s="1"/>
    </row>
    <row r="49" spans="1:9" s="6" customFormat="1" ht="36" customHeight="1">
      <c r="A49" s="32" t="s">
        <v>293</v>
      </c>
      <c r="B49" s="99" t="s">
        <v>294</v>
      </c>
      <c r="C49" s="27"/>
      <c r="D49" s="27">
        <v>21444.2</v>
      </c>
      <c r="E49" s="27">
        <v>0</v>
      </c>
      <c r="F49" s="34">
        <f t="shared" si="0"/>
        <v>0</v>
      </c>
      <c r="G49" s="19">
        <f t="shared" si="9"/>
        <v>0</v>
      </c>
      <c r="H49" s="10">
        <v>0</v>
      </c>
      <c r="I49" s="98"/>
    </row>
    <row r="50" spans="1:9" s="6" customFormat="1" ht="93.6" hidden="1">
      <c r="A50" s="32" t="s">
        <v>219</v>
      </c>
      <c r="B50" s="63" t="s">
        <v>218</v>
      </c>
      <c r="C50" s="86">
        <v>0</v>
      </c>
      <c r="D50" s="28">
        <v>0</v>
      </c>
      <c r="E50" s="28">
        <v>0</v>
      </c>
      <c r="F50" s="34" t="e">
        <f t="shared" si="0"/>
        <v>#DIV/0!</v>
      </c>
      <c r="G50" s="19">
        <f t="shared" si="9"/>
        <v>0</v>
      </c>
      <c r="H50" s="10" t="e">
        <f t="shared" si="2"/>
        <v>#DIV/0!</v>
      </c>
      <c r="I50" s="1"/>
    </row>
    <row r="51" spans="1:9" s="6" customFormat="1" ht="78">
      <c r="A51" s="32" t="s">
        <v>243</v>
      </c>
      <c r="B51" s="63" t="s">
        <v>244</v>
      </c>
      <c r="C51" s="28">
        <v>0</v>
      </c>
      <c r="D51" s="28">
        <v>23773.9</v>
      </c>
      <c r="E51" s="28">
        <v>0</v>
      </c>
      <c r="F51" s="34">
        <f t="shared" si="0"/>
        <v>0</v>
      </c>
      <c r="G51" s="19">
        <f t="shared" si="9"/>
        <v>0</v>
      </c>
      <c r="H51" s="10">
        <v>0</v>
      </c>
      <c r="I51" s="1"/>
    </row>
    <row r="52" spans="1:9" s="6" customFormat="1" ht="93.6" hidden="1">
      <c r="A52" s="32" t="s">
        <v>219</v>
      </c>
      <c r="B52" s="63" t="s">
        <v>218</v>
      </c>
      <c r="C52" s="28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9"/>
        <v>0</v>
      </c>
      <c r="H52" s="10" t="e">
        <f t="shared" si="2"/>
        <v>#DIV/0!</v>
      </c>
      <c r="I52" s="1"/>
    </row>
    <row r="53" spans="1:9" s="6" customFormat="1" ht="78">
      <c r="A53" s="32" t="s">
        <v>245</v>
      </c>
      <c r="B53" s="63" t="s">
        <v>246</v>
      </c>
      <c r="C53" s="28">
        <v>14332.6</v>
      </c>
      <c r="D53" s="28">
        <v>82709</v>
      </c>
      <c r="E53" s="28">
        <v>23929.599999999999</v>
      </c>
      <c r="F53" s="34">
        <f t="shared" si="0"/>
        <v>28.932280646604358</v>
      </c>
      <c r="G53" s="19">
        <f t="shared" si="9"/>
        <v>9596.9999999999982</v>
      </c>
      <c r="H53" s="10">
        <f>E53/C53*100</f>
        <v>166.95923977505825</v>
      </c>
      <c r="I53" s="1"/>
    </row>
    <row r="54" spans="1:9" s="6" customFormat="1" ht="62.4">
      <c r="A54" s="32" t="s">
        <v>247</v>
      </c>
      <c r="B54" s="63" t="s">
        <v>248</v>
      </c>
      <c r="C54" s="28">
        <v>724.9</v>
      </c>
      <c r="D54" s="28">
        <v>3400.3</v>
      </c>
      <c r="E54" s="28">
        <v>916.3</v>
      </c>
      <c r="F54" s="34">
        <f t="shared" si="0"/>
        <v>26.947622268623356</v>
      </c>
      <c r="G54" s="19">
        <f t="shared" si="9"/>
        <v>191.39999999999998</v>
      </c>
      <c r="H54" s="10">
        <f t="shared" si="2"/>
        <v>126.40364188163883</v>
      </c>
      <c r="I54" s="1"/>
    </row>
    <row r="55" spans="1:9" s="6" customFormat="1" ht="78">
      <c r="A55" s="32" t="s">
        <v>295</v>
      </c>
      <c r="B55" s="99" t="s">
        <v>296</v>
      </c>
      <c r="C55" s="28"/>
      <c r="D55" s="28">
        <v>480</v>
      </c>
      <c r="E55" s="28">
        <v>0</v>
      </c>
      <c r="F55" s="34">
        <f t="shared" si="0"/>
        <v>0</v>
      </c>
      <c r="G55" s="19">
        <f t="shared" si="9"/>
        <v>0</v>
      </c>
      <c r="H55" s="10">
        <v>0</v>
      </c>
      <c r="I55" s="98"/>
    </row>
    <row r="56" spans="1:9" s="6" customFormat="1" ht="46.8">
      <c r="A56" s="64" t="s">
        <v>152</v>
      </c>
      <c r="B56" s="63" t="s">
        <v>100</v>
      </c>
      <c r="C56" s="27">
        <v>0</v>
      </c>
      <c r="D56" s="27">
        <v>6300.2</v>
      </c>
      <c r="E56" s="27">
        <v>6300.2</v>
      </c>
      <c r="F56" s="34">
        <f t="shared" si="0"/>
        <v>100</v>
      </c>
      <c r="G56" s="19">
        <f t="shared" si="9"/>
        <v>6300.2</v>
      </c>
      <c r="H56" s="10">
        <v>0</v>
      </c>
      <c r="I56" s="1"/>
    </row>
    <row r="57" spans="1:9" s="6" customFormat="1" ht="31.2">
      <c r="A57" s="32" t="s">
        <v>153</v>
      </c>
      <c r="B57" s="63" t="s">
        <v>91</v>
      </c>
      <c r="C57" s="28">
        <v>0</v>
      </c>
      <c r="D57" s="28">
        <v>989.2</v>
      </c>
      <c r="E57" s="28">
        <v>989.2</v>
      </c>
      <c r="F57" s="34">
        <f t="shared" si="0"/>
        <v>100</v>
      </c>
      <c r="G57" s="19">
        <f t="shared" si="9"/>
        <v>989.2</v>
      </c>
      <c r="H57" s="10">
        <v>0</v>
      </c>
      <c r="I57" s="1"/>
    </row>
    <row r="58" spans="1:9" s="6" customFormat="1" ht="93.6" hidden="1">
      <c r="A58" s="32" t="s">
        <v>109</v>
      </c>
      <c r="B58" s="63" t="s">
        <v>86</v>
      </c>
      <c r="C58" s="28"/>
      <c r="D58" s="28"/>
      <c r="E58" s="28"/>
      <c r="F58" s="34" t="e">
        <f t="shared" si="0"/>
        <v>#DIV/0!</v>
      </c>
      <c r="G58" s="19">
        <f t="shared" si="9"/>
        <v>0</v>
      </c>
      <c r="H58" s="10" t="e">
        <f t="shared" si="2"/>
        <v>#DIV/0!</v>
      </c>
      <c r="I58" s="1"/>
    </row>
    <row r="59" spans="1:9" s="6" customFormat="1" ht="31.5" hidden="1" customHeight="1">
      <c r="A59" s="32" t="s">
        <v>281</v>
      </c>
      <c r="B59" s="63" t="s">
        <v>282</v>
      </c>
      <c r="C59" s="28">
        <v>0</v>
      </c>
      <c r="D59" s="28">
        <v>0</v>
      </c>
      <c r="E59" s="28">
        <v>0</v>
      </c>
      <c r="F59" s="34" t="e">
        <f t="shared" si="0"/>
        <v>#DIV/0!</v>
      </c>
      <c r="G59" s="19">
        <f t="shared" si="9"/>
        <v>0</v>
      </c>
      <c r="H59" s="10"/>
      <c r="I59" s="1"/>
    </row>
    <row r="60" spans="1:9" s="6" customFormat="1">
      <c r="A60" s="32" t="s">
        <v>154</v>
      </c>
      <c r="B60" s="63" t="s">
        <v>110</v>
      </c>
      <c r="C60" s="28">
        <f>C61</f>
        <v>12344</v>
      </c>
      <c r="D60" s="28">
        <f>D61</f>
        <v>126587.69999999998</v>
      </c>
      <c r="E60" s="28">
        <f>E61</f>
        <v>16134.4</v>
      </c>
      <c r="F60" s="34">
        <f t="shared" si="0"/>
        <v>12.74563010466262</v>
      </c>
      <c r="G60" s="19">
        <f t="shared" si="9"/>
        <v>3790.3999999999996</v>
      </c>
      <c r="H60" s="10">
        <f t="shared" si="2"/>
        <v>130.70641607258585</v>
      </c>
      <c r="I60" s="1"/>
    </row>
    <row r="61" spans="1:9" s="6" customFormat="1" ht="31.2">
      <c r="A61" s="25" t="s">
        <v>155</v>
      </c>
      <c r="B61" s="26" t="s">
        <v>44</v>
      </c>
      <c r="C61" s="28">
        <f>SUM(C62:C76)</f>
        <v>12344</v>
      </c>
      <c r="D61" s="28">
        <f>SUM(D62:D76)</f>
        <v>126587.69999999998</v>
      </c>
      <c r="E61" s="28">
        <f>SUM(E62:E76)</f>
        <v>16134.4</v>
      </c>
      <c r="F61" s="34">
        <f t="shared" si="0"/>
        <v>12.74563010466262</v>
      </c>
      <c r="G61" s="19">
        <f t="shared" si="9"/>
        <v>3790.3999999999996</v>
      </c>
      <c r="H61" s="10">
        <f t="shared" si="2"/>
        <v>130.70641607258585</v>
      </c>
      <c r="I61" s="1"/>
    </row>
    <row r="62" spans="1:9" s="6" customFormat="1" ht="46.8">
      <c r="A62" s="25" t="s">
        <v>156</v>
      </c>
      <c r="B62" s="65" t="s">
        <v>45</v>
      </c>
      <c r="C62" s="28">
        <v>0</v>
      </c>
      <c r="D62" s="28">
        <v>5300</v>
      </c>
      <c r="E62" s="28">
        <v>0</v>
      </c>
      <c r="F62" s="34">
        <f t="shared" si="0"/>
        <v>0</v>
      </c>
      <c r="G62" s="19">
        <f t="shared" si="9"/>
        <v>0</v>
      </c>
      <c r="H62" s="10">
        <v>0</v>
      </c>
      <c r="I62" s="1"/>
    </row>
    <row r="63" spans="1:9" s="6" customFormat="1" ht="78" hidden="1">
      <c r="A63" s="25" t="s">
        <v>157</v>
      </c>
      <c r="B63" s="66" t="s">
        <v>75</v>
      </c>
      <c r="C63" s="28"/>
      <c r="D63" s="28"/>
      <c r="E63" s="28"/>
      <c r="F63" s="34" t="e">
        <f t="shared" si="0"/>
        <v>#DIV/0!</v>
      </c>
      <c r="G63" s="19">
        <f t="shared" si="9"/>
        <v>0</v>
      </c>
      <c r="H63" s="10" t="e">
        <f t="shared" si="2"/>
        <v>#DIV/0!</v>
      </c>
      <c r="I63" s="1"/>
    </row>
    <row r="64" spans="1:9" s="6" customFormat="1" ht="64.2" hidden="1" customHeight="1">
      <c r="A64" s="25" t="s">
        <v>158</v>
      </c>
      <c r="B64" s="66" t="s">
        <v>111</v>
      </c>
      <c r="C64" s="28"/>
      <c r="D64" s="28"/>
      <c r="E64" s="28"/>
      <c r="F64" s="34" t="e">
        <f t="shared" si="0"/>
        <v>#DIV/0!</v>
      </c>
      <c r="G64" s="19">
        <f t="shared" si="9"/>
        <v>0</v>
      </c>
      <c r="H64" s="10" t="e">
        <f t="shared" si="2"/>
        <v>#DIV/0!</v>
      </c>
      <c r="I64" s="1"/>
    </row>
    <row r="65" spans="1:9" s="6" customFormat="1" ht="62.4" hidden="1">
      <c r="A65" s="25" t="s">
        <v>112</v>
      </c>
      <c r="B65" s="66" t="s">
        <v>92</v>
      </c>
      <c r="C65" s="28"/>
      <c r="D65" s="28"/>
      <c r="E65" s="28"/>
      <c r="F65" s="34" t="e">
        <f t="shared" si="0"/>
        <v>#DIV/0!</v>
      </c>
      <c r="G65" s="19">
        <f t="shared" si="9"/>
        <v>0</v>
      </c>
      <c r="H65" s="10" t="e">
        <f t="shared" si="2"/>
        <v>#DIV/0!</v>
      </c>
      <c r="I65" s="1"/>
    </row>
    <row r="66" spans="1:9" s="6" customFormat="1" ht="47.4" hidden="1" customHeight="1">
      <c r="A66" s="25" t="s">
        <v>159</v>
      </c>
      <c r="B66" s="67" t="s">
        <v>93</v>
      </c>
      <c r="C66" s="28">
        <v>0</v>
      </c>
      <c r="D66" s="28">
        <v>0</v>
      </c>
      <c r="E66" s="28">
        <v>0</v>
      </c>
      <c r="F66" s="34" t="e">
        <f t="shared" si="0"/>
        <v>#DIV/0!</v>
      </c>
      <c r="G66" s="19">
        <f t="shared" si="9"/>
        <v>0</v>
      </c>
      <c r="H66" s="10" t="e">
        <f t="shared" si="2"/>
        <v>#DIV/0!</v>
      </c>
      <c r="I66" s="1"/>
    </row>
    <row r="67" spans="1:9" s="6" customFormat="1" ht="109.2" hidden="1">
      <c r="A67" s="25" t="s">
        <v>113</v>
      </c>
      <c r="B67" s="67" t="s">
        <v>103</v>
      </c>
      <c r="C67" s="28"/>
      <c r="D67" s="28">
        <v>0</v>
      </c>
      <c r="E67" s="28"/>
      <c r="F67" s="34" t="e">
        <f t="shared" si="0"/>
        <v>#DIV/0!</v>
      </c>
      <c r="G67" s="19">
        <f t="shared" si="9"/>
        <v>0</v>
      </c>
      <c r="H67" s="10" t="e">
        <f t="shared" si="2"/>
        <v>#DIV/0!</v>
      </c>
      <c r="I67" s="1"/>
    </row>
    <row r="68" spans="1:9" s="6" customFormat="1" ht="66.599999999999994" hidden="1" customHeight="1">
      <c r="A68" s="25" t="s">
        <v>160</v>
      </c>
      <c r="B68" s="67" t="s">
        <v>114</v>
      </c>
      <c r="C68" s="28">
        <v>0</v>
      </c>
      <c r="D68" s="28">
        <v>0</v>
      </c>
      <c r="E68" s="28">
        <v>0</v>
      </c>
      <c r="F68" s="34" t="e">
        <f t="shared" si="0"/>
        <v>#DIV/0!</v>
      </c>
      <c r="G68" s="19">
        <f t="shared" si="9"/>
        <v>0</v>
      </c>
      <c r="H68" s="10" t="e">
        <f t="shared" si="2"/>
        <v>#DIV/0!</v>
      </c>
      <c r="I68" s="1"/>
    </row>
    <row r="69" spans="1:9" s="6" customFormat="1" ht="62.4">
      <c r="A69" s="25" t="s">
        <v>161</v>
      </c>
      <c r="B69" s="67" t="s">
        <v>115</v>
      </c>
      <c r="C69" s="28">
        <v>11457.1</v>
      </c>
      <c r="D69" s="28">
        <v>87539.199999999997</v>
      </c>
      <c r="E69" s="28">
        <v>14589.9</v>
      </c>
      <c r="F69" s="34">
        <f t="shared" si="0"/>
        <v>16.666704744845738</v>
      </c>
      <c r="G69" s="19">
        <f t="shared" si="9"/>
        <v>3132.7999999999993</v>
      </c>
      <c r="H69" s="10">
        <f t="shared" si="2"/>
        <v>127.34374318108421</v>
      </c>
      <c r="I69" s="1"/>
    </row>
    <row r="70" spans="1:9" s="6" customFormat="1" ht="46.8">
      <c r="A70" s="25" t="s">
        <v>210</v>
      </c>
      <c r="B70" s="67" t="s">
        <v>211</v>
      </c>
      <c r="C70" s="28">
        <v>0</v>
      </c>
      <c r="D70" s="28">
        <v>11900</v>
      </c>
      <c r="E70" s="28">
        <v>0</v>
      </c>
      <c r="F70" s="34">
        <f t="shared" si="0"/>
        <v>0</v>
      </c>
      <c r="G70" s="19">
        <f t="shared" si="9"/>
        <v>0</v>
      </c>
      <c r="H70" s="10">
        <v>0</v>
      </c>
      <c r="I70" s="1"/>
    </row>
    <row r="71" spans="1:9" s="6" customFormat="1" ht="62.4">
      <c r="A71" s="25" t="s">
        <v>212</v>
      </c>
      <c r="B71" s="67" t="s">
        <v>213</v>
      </c>
      <c r="C71" s="28">
        <v>886.9</v>
      </c>
      <c r="D71" s="28">
        <v>7325.9</v>
      </c>
      <c r="E71" s="28">
        <v>1030.4000000000001</v>
      </c>
      <c r="F71" s="34">
        <f t="shared" si="0"/>
        <v>14.065166054682704</v>
      </c>
      <c r="G71" s="19">
        <f t="shared" si="9"/>
        <v>143.50000000000011</v>
      </c>
      <c r="H71" s="10">
        <f t="shared" si="2"/>
        <v>116.17995264404107</v>
      </c>
      <c r="I71" s="1"/>
    </row>
    <row r="72" spans="1:9" s="6" customFormat="1" ht="93.6" hidden="1">
      <c r="A72" s="25" t="s">
        <v>220</v>
      </c>
      <c r="B72" s="67" t="s">
        <v>222</v>
      </c>
      <c r="C72" s="28">
        <v>0</v>
      </c>
      <c r="D72" s="28">
        <v>0</v>
      </c>
      <c r="E72" s="28">
        <v>0</v>
      </c>
      <c r="F72" s="34" t="e">
        <f t="shared" si="0"/>
        <v>#DIV/0!</v>
      </c>
      <c r="G72" s="19">
        <f t="shared" si="9"/>
        <v>0</v>
      </c>
      <c r="H72" s="10" t="e">
        <f t="shared" si="2"/>
        <v>#DIV/0!</v>
      </c>
      <c r="I72" s="1"/>
    </row>
    <row r="73" spans="1:9" s="6" customFormat="1" ht="31.2" hidden="1">
      <c r="A73" s="25" t="s">
        <v>221</v>
      </c>
      <c r="B73" s="67" t="s">
        <v>223</v>
      </c>
      <c r="C73" s="28">
        <v>0</v>
      </c>
      <c r="D73" s="28">
        <v>0</v>
      </c>
      <c r="E73" s="28">
        <v>0</v>
      </c>
      <c r="F73" s="34" t="e">
        <f t="shared" si="0"/>
        <v>#DIV/0!</v>
      </c>
      <c r="G73" s="19">
        <f t="shared" si="9"/>
        <v>0</v>
      </c>
      <c r="H73" s="10" t="e">
        <f t="shared" si="2"/>
        <v>#DIV/0!</v>
      </c>
      <c r="I73" s="1"/>
    </row>
    <row r="74" spans="1:9" s="6" customFormat="1" ht="93.6">
      <c r="A74" s="25" t="s">
        <v>249</v>
      </c>
      <c r="B74" s="67" t="s">
        <v>250</v>
      </c>
      <c r="C74" s="28">
        <v>0</v>
      </c>
      <c r="D74" s="28">
        <v>5017.2</v>
      </c>
      <c r="E74" s="28">
        <v>514.1</v>
      </c>
      <c r="F74" s="34">
        <f t="shared" si="0"/>
        <v>10.246751175954717</v>
      </c>
      <c r="G74" s="19">
        <f t="shared" si="9"/>
        <v>514.1</v>
      </c>
      <c r="H74" s="10">
        <v>0</v>
      </c>
      <c r="I74" s="1"/>
    </row>
    <row r="75" spans="1:9" s="6" customFormat="1" ht="80.400000000000006" customHeight="1">
      <c r="A75" s="25" t="s">
        <v>297</v>
      </c>
      <c r="B75" s="67" t="s">
        <v>298</v>
      </c>
      <c r="C75" s="28"/>
      <c r="D75" s="28">
        <v>7998.2</v>
      </c>
      <c r="E75" s="28">
        <v>0</v>
      </c>
      <c r="F75" s="34">
        <f t="shared" si="0"/>
        <v>0</v>
      </c>
      <c r="G75" s="19">
        <f t="shared" si="9"/>
        <v>0</v>
      </c>
      <c r="H75" s="10">
        <v>0</v>
      </c>
      <c r="I75" s="98"/>
    </row>
    <row r="76" spans="1:9" s="6" customFormat="1" ht="78">
      <c r="A76" s="25" t="s">
        <v>251</v>
      </c>
      <c r="B76" s="67" t="s">
        <v>252</v>
      </c>
      <c r="C76" s="28">
        <v>0</v>
      </c>
      <c r="D76" s="28">
        <v>1507.2</v>
      </c>
      <c r="E76" s="28">
        <v>0</v>
      </c>
      <c r="F76" s="34">
        <f t="shared" si="0"/>
        <v>0</v>
      </c>
      <c r="G76" s="19">
        <f t="shared" si="9"/>
        <v>0</v>
      </c>
      <c r="H76" s="10">
        <v>0</v>
      </c>
      <c r="I76" s="1"/>
    </row>
    <row r="77" spans="1:9" s="6" customFormat="1" ht="31.2">
      <c r="A77" s="68" t="s">
        <v>162</v>
      </c>
      <c r="B77" s="69" t="s">
        <v>67</v>
      </c>
      <c r="C77" s="24">
        <f>C78+C79+C80+C81+C102+C106</f>
        <v>362025.9</v>
      </c>
      <c r="D77" s="24">
        <f>D78+D79+D80+D81+D102+D106</f>
        <v>1985569.2999999998</v>
      </c>
      <c r="E77" s="24">
        <f t="shared" ref="E77" si="12">E78+E79+E80+E81+E102+E106</f>
        <v>386079.6</v>
      </c>
      <c r="F77" s="10">
        <f t="shared" si="0"/>
        <v>19.444277265971024</v>
      </c>
      <c r="G77" s="24">
        <f>G78+G79+G80+G81+G102+G106</f>
        <v>24053.699999999983</v>
      </c>
      <c r="H77" s="10">
        <f t="shared" si="2"/>
        <v>106.6441931364579</v>
      </c>
      <c r="I77" s="1"/>
    </row>
    <row r="78" spans="1:9" s="6" customFormat="1" hidden="1">
      <c r="A78" s="32"/>
      <c r="B78" s="63"/>
      <c r="C78" s="28"/>
      <c r="D78" s="28"/>
      <c r="E78" s="28"/>
      <c r="F78" s="34" t="e">
        <f t="shared" si="0"/>
        <v>#DIV/0!</v>
      </c>
      <c r="G78" s="19">
        <f t="shared" ref="G78:G80" si="13">E78-C78</f>
        <v>0</v>
      </c>
      <c r="H78" s="34" t="e">
        <f t="shared" si="2"/>
        <v>#DIV/0!</v>
      </c>
      <c r="I78" s="1"/>
    </row>
    <row r="79" spans="1:9" s="6" customFormat="1" hidden="1">
      <c r="A79" s="70"/>
      <c r="B79" s="71"/>
      <c r="C79" s="28"/>
      <c r="D79" s="28"/>
      <c r="E79" s="28"/>
      <c r="F79" s="34" t="e">
        <f t="shared" si="0"/>
        <v>#DIV/0!</v>
      </c>
      <c r="G79" s="19">
        <f t="shared" si="13"/>
        <v>0</v>
      </c>
      <c r="H79" s="34" t="e">
        <f t="shared" si="2"/>
        <v>#DIV/0!</v>
      </c>
      <c r="I79" s="1"/>
    </row>
    <row r="80" spans="1:9" s="6" customFormat="1" hidden="1">
      <c r="A80" s="70"/>
      <c r="B80" s="72"/>
      <c r="C80" s="28"/>
      <c r="D80" s="28"/>
      <c r="E80" s="28"/>
      <c r="F80" s="34" t="e">
        <f t="shared" si="0"/>
        <v>#DIV/0!</v>
      </c>
      <c r="G80" s="19">
        <f t="shared" si="13"/>
        <v>0</v>
      </c>
      <c r="H80" s="34" t="e">
        <f t="shared" si="2"/>
        <v>#DIV/0!</v>
      </c>
      <c r="I80" s="1"/>
    </row>
    <row r="81" spans="1:9" s="6" customFormat="1" ht="46.8">
      <c r="A81" s="70" t="s">
        <v>163</v>
      </c>
      <c r="B81" s="73" t="s">
        <v>116</v>
      </c>
      <c r="C81" s="27">
        <f>C82</f>
        <v>345175.9</v>
      </c>
      <c r="D81" s="27">
        <f>D82</f>
        <v>1912913.5999999999</v>
      </c>
      <c r="E81" s="27">
        <f>E82</f>
        <v>369364.1</v>
      </c>
      <c r="F81" s="34">
        <f t="shared" si="0"/>
        <v>19.308979767826422</v>
      </c>
      <c r="G81" s="27">
        <f>G82</f>
        <v>24188.199999999983</v>
      </c>
      <c r="H81" s="34">
        <f t="shared" si="2"/>
        <v>107.00749965452397</v>
      </c>
      <c r="I81" s="1"/>
    </row>
    <row r="82" spans="1:9" s="6" customFormat="1" ht="46.8">
      <c r="A82" s="70" t="s">
        <v>164</v>
      </c>
      <c r="B82" s="73" t="s">
        <v>46</v>
      </c>
      <c r="C82" s="34">
        <f>SUM(C83:C105)</f>
        <v>345175.9</v>
      </c>
      <c r="D82" s="34">
        <f>SUM(D83:D105)</f>
        <v>1912913.5999999999</v>
      </c>
      <c r="E82" s="34">
        <f t="shared" ref="E82:G82" si="14">SUM(E83:E105)</f>
        <v>369364.1</v>
      </c>
      <c r="F82" s="34">
        <f t="shared" si="0"/>
        <v>19.308979767826422</v>
      </c>
      <c r="G82" s="34">
        <f t="shared" si="14"/>
        <v>24188.199999999983</v>
      </c>
      <c r="H82" s="34">
        <f t="shared" si="2"/>
        <v>107.00749965452397</v>
      </c>
      <c r="I82" s="1"/>
    </row>
    <row r="83" spans="1:9" s="6" customFormat="1" ht="62.4">
      <c r="A83" s="70" t="s">
        <v>165</v>
      </c>
      <c r="B83" s="72" t="s">
        <v>140</v>
      </c>
      <c r="C83" s="28">
        <v>177589</v>
      </c>
      <c r="D83" s="28">
        <v>1117717.6000000001</v>
      </c>
      <c r="E83" s="28">
        <v>196865.3</v>
      </c>
      <c r="F83" s="34">
        <f t="shared" si="0"/>
        <v>17.613152016215899</v>
      </c>
      <c r="G83" s="19">
        <f t="shared" ref="G83:G109" si="15">E83-C83</f>
        <v>19276.299999999988</v>
      </c>
      <c r="H83" s="34">
        <f t="shared" si="2"/>
        <v>110.85444481358641</v>
      </c>
      <c r="I83" s="1"/>
    </row>
    <row r="84" spans="1:9" s="6" customFormat="1" ht="78">
      <c r="A84" s="70" t="s">
        <v>166</v>
      </c>
      <c r="B84" s="71" t="s">
        <v>59</v>
      </c>
      <c r="C84" s="28">
        <v>222.7</v>
      </c>
      <c r="D84" s="28">
        <v>2410.9</v>
      </c>
      <c r="E84" s="28">
        <v>359</v>
      </c>
      <c r="F84" s="34">
        <f t="shared" si="0"/>
        <v>14.890704716081132</v>
      </c>
      <c r="G84" s="19">
        <f t="shared" si="15"/>
        <v>136.30000000000001</v>
      </c>
      <c r="H84" s="34">
        <f t="shared" si="2"/>
        <v>161.20341266277504</v>
      </c>
      <c r="I84" s="1"/>
    </row>
    <row r="85" spans="1:9" s="6" customFormat="1" ht="177.6" customHeight="1">
      <c r="A85" s="70" t="s">
        <v>167</v>
      </c>
      <c r="B85" s="71" t="s">
        <v>117</v>
      </c>
      <c r="C85" s="28">
        <v>248.6</v>
      </c>
      <c r="D85" s="28">
        <v>3214.5</v>
      </c>
      <c r="E85" s="28">
        <v>606.6</v>
      </c>
      <c r="F85" s="34">
        <f t="shared" si="0"/>
        <v>18.870741950536633</v>
      </c>
      <c r="G85" s="19">
        <f t="shared" si="15"/>
        <v>358</v>
      </c>
      <c r="H85" s="34">
        <f t="shared" si="2"/>
        <v>244.00643604183426</v>
      </c>
      <c r="I85" s="1"/>
    </row>
    <row r="86" spans="1:9" s="6" customFormat="1" ht="46.8">
      <c r="A86" s="70" t="s">
        <v>168</v>
      </c>
      <c r="B86" s="71" t="s">
        <v>118</v>
      </c>
      <c r="C86" s="28">
        <v>2683.2</v>
      </c>
      <c r="D86" s="28">
        <v>11202.4</v>
      </c>
      <c r="E86" s="28">
        <v>2800.5</v>
      </c>
      <c r="F86" s="34">
        <f t="shared" ref="F86:F163" si="16">E86/D86*100</f>
        <v>24.999107334142685</v>
      </c>
      <c r="G86" s="19">
        <f t="shared" si="15"/>
        <v>117.30000000000018</v>
      </c>
      <c r="H86" s="34">
        <f t="shared" si="2"/>
        <v>104.37164579606441</v>
      </c>
      <c r="I86" s="1"/>
    </row>
    <row r="87" spans="1:9" s="6" customFormat="1" ht="119.4" customHeight="1">
      <c r="A87" s="64" t="s">
        <v>169</v>
      </c>
      <c r="B87" s="66" t="s">
        <v>69</v>
      </c>
      <c r="C87" s="28">
        <v>144.5</v>
      </c>
      <c r="D87" s="28">
        <v>1205.4000000000001</v>
      </c>
      <c r="E87" s="28">
        <v>249.5</v>
      </c>
      <c r="F87" s="34">
        <f t="shared" si="16"/>
        <v>20.698523311763729</v>
      </c>
      <c r="G87" s="19">
        <f t="shared" si="15"/>
        <v>105</v>
      </c>
      <c r="H87" s="34">
        <f t="shared" si="2"/>
        <v>172.66435986159169</v>
      </c>
      <c r="I87" s="1"/>
    </row>
    <row r="88" spans="1:9" s="6" customFormat="1" ht="167.4" customHeight="1">
      <c r="A88" s="70" t="s">
        <v>170</v>
      </c>
      <c r="B88" s="65" t="s">
        <v>119</v>
      </c>
      <c r="C88" s="28">
        <v>881.5</v>
      </c>
      <c r="D88" s="28">
        <v>7232.6</v>
      </c>
      <c r="E88" s="28">
        <v>1140.0999999999999</v>
      </c>
      <c r="F88" s="34">
        <f t="shared" si="16"/>
        <v>15.763349279650468</v>
      </c>
      <c r="G88" s="19">
        <f t="shared" si="15"/>
        <v>258.59999999999991</v>
      </c>
      <c r="H88" s="34">
        <f t="shared" si="2"/>
        <v>129.33635847986386</v>
      </c>
      <c r="I88" s="1"/>
    </row>
    <row r="89" spans="1:9" s="6" customFormat="1" ht="93.6">
      <c r="A89" s="70" t="s">
        <v>171</v>
      </c>
      <c r="B89" s="74" t="s">
        <v>76</v>
      </c>
      <c r="C89" s="28">
        <v>919.7</v>
      </c>
      <c r="D89" s="28">
        <v>7232.6</v>
      </c>
      <c r="E89" s="28">
        <v>988.5</v>
      </c>
      <c r="F89" s="34">
        <f t="shared" si="16"/>
        <v>13.667284240798605</v>
      </c>
      <c r="G89" s="19">
        <f t="shared" si="15"/>
        <v>68.799999999999955</v>
      </c>
      <c r="H89" s="34">
        <f t="shared" si="2"/>
        <v>107.48070022833531</v>
      </c>
      <c r="I89" s="1"/>
    </row>
    <row r="90" spans="1:9" s="6" customFormat="1" ht="93.6">
      <c r="A90" s="70" t="s">
        <v>172</v>
      </c>
      <c r="B90" s="65" t="s">
        <v>51</v>
      </c>
      <c r="C90" s="28">
        <v>134.5</v>
      </c>
      <c r="D90" s="28">
        <v>1607.2</v>
      </c>
      <c r="E90" s="28">
        <v>278.89999999999998</v>
      </c>
      <c r="F90" s="34">
        <f t="shared" si="16"/>
        <v>17.353160776505721</v>
      </c>
      <c r="G90" s="19">
        <f t="shared" si="15"/>
        <v>144.39999999999998</v>
      </c>
      <c r="H90" s="34">
        <f t="shared" si="2"/>
        <v>207.36059479553904</v>
      </c>
      <c r="I90" s="1"/>
    </row>
    <row r="91" spans="1:9" s="6" customFormat="1" ht="124.8">
      <c r="A91" s="70" t="s">
        <v>173</v>
      </c>
      <c r="B91" s="75" t="s">
        <v>120</v>
      </c>
      <c r="C91" s="28">
        <v>353.2</v>
      </c>
      <c r="D91" s="28">
        <v>2288.9</v>
      </c>
      <c r="E91" s="28">
        <v>339.4</v>
      </c>
      <c r="F91" s="34">
        <f t="shared" si="16"/>
        <v>14.828083358818645</v>
      </c>
      <c r="G91" s="19">
        <f t="shared" si="15"/>
        <v>-13.800000000000011</v>
      </c>
      <c r="H91" s="34">
        <f t="shared" si="2"/>
        <v>96.092865232163078</v>
      </c>
      <c r="I91" s="1"/>
    </row>
    <row r="92" spans="1:9" s="6" customFormat="1" ht="85.95" customHeight="1">
      <c r="A92" s="64" t="s">
        <v>174</v>
      </c>
      <c r="B92" s="76" t="s">
        <v>77</v>
      </c>
      <c r="C92" s="28">
        <v>10389.6</v>
      </c>
      <c r="D92" s="28">
        <v>54902.5</v>
      </c>
      <c r="E92" s="28">
        <v>8559.9</v>
      </c>
      <c r="F92" s="34">
        <f t="shared" si="16"/>
        <v>15.591093301762216</v>
      </c>
      <c r="G92" s="19">
        <f t="shared" si="15"/>
        <v>-1829.7000000000007</v>
      </c>
      <c r="H92" s="34">
        <f t="shared" ref="H92:H163" si="17">E92/C92*100</f>
        <v>82.389119889119883</v>
      </c>
      <c r="I92" s="1"/>
    </row>
    <row r="93" spans="1:9" s="6" customFormat="1" ht="69" customHeight="1">
      <c r="A93" s="32" t="s">
        <v>175</v>
      </c>
      <c r="B93" s="66" t="s">
        <v>47</v>
      </c>
      <c r="C93" s="28">
        <v>114.4</v>
      </c>
      <c r="D93" s="28">
        <v>803.6</v>
      </c>
      <c r="E93" s="28">
        <v>156</v>
      </c>
      <c r="F93" s="34">
        <f t="shared" si="16"/>
        <v>19.412643106022898</v>
      </c>
      <c r="G93" s="19">
        <f t="shared" si="15"/>
        <v>41.599999999999994</v>
      </c>
      <c r="H93" s="34">
        <f t="shared" si="17"/>
        <v>136.36363636363635</v>
      </c>
      <c r="I93" s="1"/>
    </row>
    <row r="94" spans="1:9" s="6" customFormat="1" ht="78">
      <c r="A94" s="32" t="s">
        <v>176</v>
      </c>
      <c r="B94" s="77" t="s">
        <v>52</v>
      </c>
      <c r="C94" s="28">
        <v>35798.699999999997</v>
      </c>
      <c r="D94" s="28">
        <v>84233.600000000006</v>
      </c>
      <c r="E94" s="28">
        <v>33794</v>
      </c>
      <c r="F94" s="34">
        <f t="shared" si="16"/>
        <v>40.119382289252741</v>
      </c>
      <c r="G94" s="19">
        <f t="shared" si="15"/>
        <v>-2004.6999999999971</v>
      </c>
      <c r="H94" s="34">
        <f t="shared" si="17"/>
        <v>94.400075980412694</v>
      </c>
      <c r="I94" s="1"/>
    </row>
    <row r="95" spans="1:9" s="6" customFormat="1" ht="93.6">
      <c r="A95" s="32" t="s">
        <v>177</v>
      </c>
      <c r="B95" s="65" t="s">
        <v>78</v>
      </c>
      <c r="C95" s="28">
        <v>2503.3000000000002</v>
      </c>
      <c r="D95" s="28">
        <v>23369.9</v>
      </c>
      <c r="E95" s="28">
        <v>3067</v>
      </c>
      <c r="F95" s="34">
        <f t="shared" si="16"/>
        <v>13.123718971839846</v>
      </c>
      <c r="G95" s="19">
        <f t="shared" si="15"/>
        <v>563.69999999999982</v>
      </c>
      <c r="H95" s="34">
        <f t="shared" si="17"/>
        <v>122.51827587584387</v>
      </c>
      <c r="I95" s="1"/>
    </row>
    <row r="96" spans="1:9" s="6" customFormat="1" ht="93.6">
      <c r="A96" s="32" t="s">
        <v>178</v>
      </c>
      <c r="B96" s="65" t="s">
        <v>68</v>
      </c>
      <c r="C96" s="28">
        <v>1131.2</v>
      </c>
      <c r="D96" s="28">
        <v>7830.7</v>
      </c>
      <c r="E96" s="28">
        <v>1112.8</v>
      </c>
      <c r="F96" s="34">
        <f t="shared" si="16"/>
        <v>14.210734672506927</v>
      </c>
      <c r="G96" s="19">
        <f t="shared" si="15"/>
        <v>-18.400000000000091</v>
      </c>
      <c r="H96" s="34">
        <f t="shared" si="17"/>
        <v>98.373408769448361</v>
      </c>
      <c r="I96" s="1"/>
    </row>
    <row r="97" spans="1:9" s="6" customFormat="1" ht="207.6" customHeight="1">
      <c r="A97" s="32" t="s">
        <v>179</v>
      </c>
      <c r="B97" s="65" t="s">
        <v>60</v>
      </c>
      <c r="C97" s="28">
        <v>267.8</v>
      </c>
      <c r="D97" s="28">
        <v>1470.3</v>
      </c>
      <c r="E97" s="28">
        <v>165.7</v>
      </c>
      <c r="F97" s="34">
        <f t="shared" si="16"/>
        <v>11.269808882540977</v>
      </c>
      <c r="G97" s="19">
        <f t="shared" si="15"/>
        <v>-102.10000000000002</v>
      </c>
      <c r="H97" s="34">
        <f t="shared" si="17"/>
        <v>61.874533233756523</v>
      </c>
      <c r="I97" s="1"/>
    </row>
    <row r="98" spans="1:9" s="6" customFormat="1" ht="62.4">
      <c r="A98" s="70" t="s">
        <v>180</v>
      </c>
      <c r="B98" s="65" t="s">
        <v>48</v>
      </c>
      <c r="C98" s="28">
        <v>111794</v>
      </c>
      <c r="D98" s="28">
        <v>585893.5</v>
      </c>
      <c r="E98" s="28">
        <v>118880.9</v>
      </c>
      <c r="F98" s="34">
        <f t="shared" si="16"/>
        <v>20.290530616912459</v>
      </c>
      <c r="G98" s="19">
        <f t="shared" si="15"/>
        <v>7086.8999999999942</v>
      </c>
      <c r="H98" s="34">
        <f t="shared" si="17"/>
        <v>106.33924897579476</v>
      </c>
      <c r="I98" s="1"/>
    </row>
    <row r="99" spans="1:9" s="6" customFormat="1" ht="161.4" customHeight="1">
      <c r="A99" s="70" t="s">
        <v>181</v>
      </c>
      <c r="B99" s="65" t="s">
        <v>79</v>
      </c>
      <c r="C99" s="28">
        <v>0</v>
      </c>
      <c r="D99" s="28">
        <v>264.5</v>
      </c>
      <c r="E99" s="28">
        <v>0</v>
      </c>
      <c r="F99" s="34">
        <f t="shared" si="16"/>
        <v>0</v>
      </c>
      <c r="G99" s="19">
        <f t="shared" si="15"/>
        <v>0</v>
      </c>
      <c r="H99" s="34"/>
      <c r="I99" s="1"/>
    </row>
    <row r="100" spans="1:9" s="6" customFormat="1" ht="91.95" hidden="1" customHeight="1">
      <c r="A100" s="70" t="s">
        <v>182</v>
      </c>
      <c r="B100" s="65" t="s">
        <v>64</v>
      </c>
      <c r="C100" s="86">
        <v>0</v>
      </c>
      <c r="D100" s="28">
        <v>0</v>
      </c>
      <c r="E100" s="28">
        <v>0</v>
      </c>
      <c r="F100" s="34" t="e">
        <f t="shared" si="16"/>
        <v>#DIV/0!</v>
      </c>
      <c r="G100" s="19">
        <f t="shared" si="15"/>
        <v>0</v>
      </c>
      <c r="H100" s="34"/>
      <c r="I100" s="1"/>
    </row>
    <row r="101" spans="1:9" s="6" customFormat="1" ht="47.4" hidden="1" customHeight="1">
      <c r="A101" s="70" t="s">
        <v>183</v>
      </c>
      <c r="B101" s="65" t="s">
        <v>65</v>
      </c>
      <c r="C101" s="86">
        <v>0</v>
      </c>
      <c r="D101" s="28">
        <v>0</v>
      </c>
      <c r="E101" s="28">
        <v>0</v>
      </c>
      <c r="F101" s="34" t="e">
        <f t="shared" si="16"/>
        <v>#DIV/0!</v>
      </c>
      <c r="G101" s="19">
        <f t="shared" si="15"/>
        <v>0</v>
      </c>
      <c r="H101" s="34"/>
      <c r="I101" s="1"/>
    </row>
    <row r="102" spans="1:9" s="6" customFormat="1" ht="62.4" hidden="1">
      <c r="A102" s="32" t="s">
        <v>184</v>
      </c>
      <c r="B102" s="63" t="s">
        <v>121</v>
      </c>
      <c r="C102" s="87"/>
      <c r="D102" s="35"/>
      <c r="E102" s="35"/>
      <c r="F102" s="34" t="e">
        <f t="shared" si="16"/>
        <v>#DIV/0!</v>
      </c>
      <c r="G102" s="19">
        <f t="shared" si="15"/>
        <v>0</v>
      </c>
      <c r="H102" s="34" t="e">
        <f t="shared" si="17"/>
        <v>#DIV/0!</v>
      </c>
      <c r="I102" s="1"/>
    </row>
    <row r="103" spans="1:9" s="6" customFormat="1" hidden="1">
      <c r="A103" s="32"/>
      <c r="B103" s="78"/>
      <c r="C103" s="86"/>
      <c r="D103" s="28"/>
      <c r="E103" s="28"/>
      <c r="F103" s="34" t="e">
        <f t="shared" si="16"/>
        <v>#DIV/0!</v>
      </c>
      <c r="G103" s="19">
        <f t="shared" si="15"/>
        <v>0</v>
      </c>
      <c r="H103" s="34" t="e">
        <f t="shared" si="17"/>
        <v>#DIV/0!</v>
      </c>
      <c r="I103" s="1"/>
    </row>
    <row r="104" spans="1:9" s="6" customFormat="1" hidden="1">
      <c r="A104" s="32"/>
      <c r="B104" s="79"/>
      <c r="C104" s="86"/>
      <c r="D104" s="28"/>
      <c r="E104" s="28"/>
      <c r="F104" s="34" t="e">
        <f t="shared" si="16"/>
        <v>#DIV/0!</v>
      </c>
      <c r="G104" s="19">
        <f t="shared" si="15"/>
        <v>0</v>
      </c>
      <c r="H104" s="34" t="e">
        <f t="shared" si="17"/>
        <v>#DIV/0!</v>
      </c>
      <c r="I104" s="1"/>
    </row>
    <row r="105" spans="1:9" s="6" customFormat="1" ht="93.6">
      <c r="A105" s="32" t="s">
        <v>253</v>
      </c>
      <c r="B105" s="79" t="s">
        <v>254</v>
      </c>
      <c r="C105" s="28">
        <v>0</v>
      </c>
      <c r="D105" s="28">
        <v>32.9</v>
      </c>
      <c r="E105" s="28">
        <v>0</v>
      </c>
      <c r="F105" s="34">
        <f t="shared" si="16"/>
        <v>0</v>
      </c>
      <c r="G105" s="19">
        <f t="shared" si="15"/>
        <v>0</v>
      </c>
      <c r="H105" s="34"/>
      <c r="I105" s="1"/>
    </row>
    <row r="106" spans="1:9" s="6" customFormat="1" ht="46.8">
      <c r="A106" s="32" t="s">
        <v>255</v>
      </c>
      <c r="B106" s="79" t="s">
        <v>260</v>
      </c>
      <c r="C106" s="28">
        <f t="shared" ref="C106" si="18">C107+C108+C109</f>
        <v>16850</v>
      </c>
      <c r="D106" s="28">
        <f>D107+D108+D109</f>
        <v>72655.7</v>
      </c>
      <c r="E106" s="28">
        <f t="shared" ref="E106" si="19">E107+E108+E109</f>
        <v>16715.5</v>
      </c>
      <c r="F106" s="34">
        <f t="shared" si="16"/>
        <v>23.006453726273371</v>
      </c>
      <c r="G106" s="28">
        <f>G107+G108+G109</f>
        <v>-134.5</v>
      </c>
      <c r="H106" s="34">
        <f t="shared" si="17"/>
        <v>99.201780415430264</v>
      </c>
      <c r="I106" s="1"/>
    </row>
    <row r="107" spans="1:9" s="6" customFormat="1" ht="62.4" hidden="1">
      <c r="A107" s="32" t="s">
        <v>184</v>
      </c>
      <c r="B107" s="79" t="s">
        <v>121</v>
      </c>
      <c r="C107" s="28">
        <v>0</v>
      </c>
      <c r="D107" s="28">
        <v>0</v>
      </c>
      <c r="E107" s="28">
        <v>0</v>
      </c>
      <c r="F107" s="34" t="e">
        <f t="shared" si="16"/>
        <v>#DIV/0!</v>
      </c>
      <c r="G107" s="19">
        <f t="shared" si="15"/>
        <v>0</v>
      </c>
      <c r="H107" s="34"/>
      <c r="I107" s="1"/>
    </row>
    <row r="108" spans="1:9" s="6" customFormat="1" ht="46.8">
      <c r="A108" s="32" t="s">
        <v>256</v>
      </c>
      <c r="B108" s="79" t="s">
        <v>258</v>
      </c>
      <c r="C108" s="28">
        <v>16850</v>
      </c>
      <c r="D108" s="28">
        <v>72655.7</v>
      </c>
      <c r="E108" s="28">
        <v>16715.5</v>
      </c>
      <c r="F108" s="34">
        <f t="shared" si="16"/>
        <v>23.006453726273371</v>
      </c>
      <c r="G108" s="19">
        <f t="shared" si="15"/>
        <v>-134.5</v>
      </c>
      <c r="H108" s="34">
        <f t="shared" si="17"/>
        <v>99.201780415430264</v>
      </c>
      <c r="I108" s="1"/>
    </row>
    <row r="109" spans="1:9" s="6" customFormat="1" ht="46.8" hidden="1">
      <c r="A109" s="32" t="s">
        <v>257</v>
      </c>
      <c r="B109" s="79" t="s">
        <v>259</v>
      </c>
      <c r="C109" s="28">
        <v>0</v>
      </c>
      <c r="D109" s="28">
        <v>0</v>
      </c>
      <c r="E109" s="28">
        <v>0</v>
      </c>
      <c r="F109" s="34" t="e">
        <f t="shared" si="16"/>
        <v>#DIV/0!</v>
      </c>
      <c r="G109" s="19">
        <f t="shared" si="15"/>
        <v>0</v>
      </c>
      <c r="H109" s="34"/>
      <c r="I109" s="1"/>
    </row>
    <row r="110" spans="1:9" s="6" customFormat="1">
      <c r="A110" s="80" t="s">
        <v>185</v>
      </c>
      <c r="B110" s="81" t="s">
        <v>27</v>
      </c>
      <c r="C110" s="36">
        <f>C111+C122</f>
        <v>4797</v>
      </c>
      <c r="D110" s="36">
        <f>D111+D121+D122</f>
        <v>116120.6</v>
      </c>
      <c r="E110" s="36">
        <f t="shared" ref="E110:G110" si="20">E111+E121+E122</f>
        <v>9909.6</v>
      </c>
      <c r="F110" s="36">
        <f t="shared" si="20"/>
        <v>25.39415074749796</v>
      </c>
      <c r="G110" s="36">
        <f t="shared" si="20"/>
        <v>5112.5999999999995</v>
      </c>
      <c r="H110" s="10">
        <f t="shared" si="17"/>
        <v>206.57911194496563</v>
      </c>
      <c r="I110" s="1"/>
    </row>
    <row r="111" spans="1:9" s="6" customFormat="1" ht="78">
      <c r="A111" s="32" t="s">
        <v>186</v>
      </c>
      <c r="B111" s="78" t="s">
        <v>122</v>
      </c>
      <c r="C111" s="34">
        <f>C112</f>
        <v>4738.7</v>
      </c>
      <c r="D111" s="34">
        <f>D112</f>
        <v>38844.800000000003</v>
      </c>
      <c r="E111" s="34">
        <f>E112</f>
        <v>9210.5</v>
      </c>
      <c r="F111" s="34">
        <f t="shared" si="16"/>
        <v>23.711024384216163</v>
      </c>
      <c r="G111" s="34">
        <f>G112</f>
        <v>4471.7999999999993</v>
      </c>
      <c r="H111" s="34">
        <f t="shared" si="17"/>
        <v>194.36765357587524</v>
      </c>
      <c r="I111" s="1"/>
    </row>
    <row r="112" spans="1:9" s="6" customFormat="1" ht="78">
      <c r="A112" s="32" t="s">
        <v>187</v>
      </c>
      <c r="B112" s="79" t="s">
        <v>80</v>
      </c>
      <c r="C112" s="37">
        <f>SUM(C113:C120)</f>
        <v>4738.7</v>
      </c>
      <c r="D112" s="37">
        <f t="shared" ref="D112:E112" si="21">SUM(D113:D120)</f>
        <v>38844.800000000003</v>
      </c>
      <c r="E112" s="37">
        <f t="shared" si="21"/>
        <v>9210.5</v>
      </c>
      <c r="F112" s="34">
        <f t="shared" si="16"/>
        <v>23.711024384216163</v>
      </c>
      <c r="G112" s="37">
        <f>SUM(G113:G120)</f>
        <v>4471.7999999999993</v>
      </c>
      <c r="H112" s="34">
        <f t="shared" si="17"/>
        <v>194.36765357587524</v>
      </c>
      <c r="I112" s="1"/>
    </row>
    <row r="113" spans="1:9" s="6" customFormat="1" ht="80.400000000000006" customHeight="1">
      <c r="A113" s="32" t="s">
        <v>188</v>
      </c>
      <c r="B113" s="79" t="s">
        <v>94</v>
      </c>
      <c r="C113" s="37">
        <v>30</v>
      </c>
      <c r="D113" s="37">
        <v>240</v>
      </c>
      <c r="E113" s="37">
        <v>60</v>
      </c>
      <c r="F113" s="34">
        <f t="shared" si="16"/>
        <v>25</v>
      </c>
      <c r="G113" s="19">
        <f t="shared" ref="G113:G121" si="22">E113-C113</f>
        <v>30</v>
      </c>
      <c r="H113" s="34">
        <f t="shared" si="17"/>
        <v>200</v>
      </c>
      <c r="I113" s="1"/>
    </row>
    <row r="114" spans="1:9" s="6" customFormat="1" ht="78" hidden="1">
      <c r="A114" s="32" t="s">
        <v>189</v>
      </c>
      <c r="B114" s="79" t="s">
        <v>97</v>
      </c>
      <c r="C114" s="37">
        <v>0</v>
      </c>
      <c r="D114" s="88">
        <v>0</v>
      </c>
      <c r="E114" s="88">
        <v>0</v>
      </c>
      <c r="F114" s="34"/>
      <c r="G114" s="19">
        <f t="shared" si="22"/>
        <v>0</v>
      </c>
      <c r="H114" s="34" t="e">
        <f t="shared" si="17"/>
        <v>#DIV/0!</v>
      </c>
      <c r="I114" s="1"/>
    </row>
    <row r="115" spans="1:9" s="6" customFormat="1" ht="93.6">
      <c r="A115" s="32" t="s">
        <v>190</v>
      </c>
      <c r="B115" s="79" t="s">
        <v>95</v>
      </c>
      <c r="C115" s="37">
        <v>287.3</v>
      </c>
      <c r="D115" s="37">
        <v>1067</v>
      </c>
      <c r="E115" s="37">
        <v>266.8</v>
      </c>
      <c r="F115" s="34">
        <f t="shared" si="16"/>
        <v>25.004686035613872</v>
      </c>
      <c r="G115" s="19">
        <f t="shared" si="22"/>
        <v>-20.5</v>
      </c>
      <c r="H115" s="34">
        <f t="shared" si="17"/>
        <v>92.864601461886537</v>
      </c>
      <c r="I115" s="1"/>
    </row>
    <row r="116" spans="1:9" s="6" customFormat="1" ht="93.6">
      <c r="A116" s="32" t="s">
        <v>191</v>
      </c>
      <c r="B116" s="79" t="s">
        <v>96</v>
      </c>
      <c r="C116" s="37">
        <v>31.4</v>
      </c>
      <c r="D116" s="37">
        <v>4202.1000000000004</v>
      </c>
      <c r="E116" s="37">
        <v>5.6</v>
      </c>
      <c r="F116" s="34">
        <f t="shared" si="16"/>
        <v>0.13326669998334165</v>
      </c>
      <c r="G116" s="19">
        <f t="shared" si="22"/>
        <v>-25.799999999999997</v>
      </c>
      <c r="H116" s="34">
        <f t="shared" si="17"/>
        <v>17.834394904458598</v>
      </c>
      <c r="I116" s="1"/>
    </row>
    <row r="117" spans="1:9" s="6" customFormat="1" ht="115.5" hidden="1" customHeight="1">
      <c r="A117" s="32" t="s">
        <v>227</v>
      </c>
      <c r="B117" s="79" t="s">
        <v>226</v>
      </c>
      <c r="C117" s="37">
        <v>0</v>
      </c>
      <c r="D117" s="37">
        <v>0</v>
      </c>
      <c r="E117" s="37">
        <v>0</v>
      </c>
      <c r="F117" s="34"/>
      <c r="G117" s="19">
        <f t="shared" si="22"/>
        <v>0</v>
      </c>
      <c r="H117" s="34" t="e">
        <f t="shared" si="17"/>
        <v>#DIV/0!</v>
      </c>
      <c r="I117" s="1"/>
    </row>
    <row r="118" spans="1:9" s="6" customFormat="1" ht="109.2">
      <c r="A118" s="32" t="s">
        <v>228</v>
      </c>
      <c r="B118" s="79" t="s">
        <v>265</v>
      </c>
      <c r="C118" s="37">
        <v>2251</v>
      </c>
      <c r="D118" s="37">
        <v>19152.900000000001</v>
      </c>
      <c r="E118" s="37">
        <v>5947.4</v>
      </c>
      <c r="F118" s="34">
        <f t="shared" si="16"/>
        <v>31.052216635600871</v>
      </c>
      <c r="G118" s="19">
        <f t="shared" si="22"/>
        <v>3696.3999999999996</v>
      </c>
      <c r="H118" s="34">
        <f t="shared" si="17"/>
        <v>264.21146157263433</v>
      </c>
      <c r="I118" s="1"/>
    </row>
    <row r="119" spans="1:9" s="6" customFormat="1" ht="78">
      <c r="A119" s="32" t="s">
        <v>229</v>
      </c>
      <c r="B119" s="79" t="s">
        <v>266</v>
      </c>
      <c r="C119" s="37">
        <v>0</v>
      </c>
      <c r="D119" s="37">
        <v>1</v>
      </c>
      <c r="E119" s="37">
        <v>0</v>
      </c>
      <c r="F119" s="34">
        <f t="shared" si="16"/>
        <v>0</v>
      </c>
      <c r="G119" s="19">
        <f t="shared" si="22"/>
        <v>0</v>
      </c>
      <c r="H119" s="34">
        <v>0</v>
      </c>
      <c r="I119" s="1"/>
    </row>
    <row r="120" spans="1:9" s="6" customFormat="1" ht="85.5" customHeight="1">
      <c r="A120" s="32" t="s">
        <v>261</v>
      </c>
      <c r="B120" s="79" t="s">
        <v>307</v>
      </c>
      <c r="C120" s="37">
        <v>2139</v>
      </c>
      <c r="D120" s="37">
        <v>14181.8</v>
      </c>
      <c r="E120" s="37">
        <v>2930.7</v>
      </c>
      <c r="F120" s="34">
        <f t="shared" si="16"/>
        <v>20.665218801562567</v>
      </c>
      <c r="G120" s="19">
        <f t="shared" si="22"/>
        <v>791.69999999999982</v>
      </c>
      <c r="H120" s="34">
        <f t="shared" si="17"/>
        <v>137.01262272089761</v>
      </c>
      <c r="I120" s="1"/>
    </row>
    <row r="121" spans="1:9" s="6" customFormat="1" ht="112.8" customHeight="1">
      <c r="A121" s="32" t="s">
        <v>308</v>
      </c>
      <c r="B121" s="99" t="s">
        <v>309</v>
      </c>
      <c r="C121" s="37">
        <v>0</v>
      </c>
      <c r="D121" s="37">
        <v>35740</v>
      </c>
      <c r="E121" s="37">
        <v>0</v>
      </c>
      <c r="F121" s="34">
        <f t="shared" si="16"/>
        <v>0</v>
      </c>
      <c r="G121" s="19">
        <f t="shared" si="22"/>
        <v>0</v>
      </c>
      <c r="H121" s="34">
        <v>0</v>
      </c>
      <c r="I121" s="98"/>
    </row>
    <row r="122" spans="1:9" s="6" customFormat="1" ht="31.2">
      <c r="A122" s="32" t="s">
        <v>192</v>
      </c>
      <c r="B122" s="79" t="s">
        <v>123</v>
      </c>
      <c r="C122" s="37">
        <f>C123</f>
        <v>58.3</v>
      </c>
      <c r="D122" s="37">
        <f>D123</f>
        <v>41535.800000000003</v>
      </c>
      <c r="E122" s="37">
        <f>E123</f>
        <v>699.1</v>
      </c>
      <c r="F122" s="34">
        <f t="shared" si="16"/>
        <v>1.6831263632817954</v>
      </c>
      <c r="G122" s="37">
        <f>G123</f>
        <v>640.80000000000007</v>
      </c>
      <c r="H122" s="34">
        <f t="shared" si="17"/>
        <v>1199.1423670668955</v>
      </c>
      <c r="I122" s="1"/>
    </row>
    <row r="123" spans="1:9" s="6" customFormat="1" ht="31.2">
      <c r="A123" s="32" t="s">
        <v>193</v>
      </c>
      <c r="B123" s="79" t="s">
        <v>124</v>
      </c>
      <c r="C123" s="38">
        <f>C124+C126+C131+C132+C133+C134+C135+C136+C137+C138+C143+C145</f>
        <v>58.3</v>
      </c>
      <c r="D123" s="38">
        <f>D124+D126+D128+D131+D132+D133+D134+D135+D136+D137+D138+D139+D140+D141+D143+D145</f>
        <v>41535.800000000003</v>
      </c>
      <c r="E123" s="38">
        <f t="shared" ref="E123:G123" si="23">E124+E126+E128+E131+E132+E133+E134+E135+E136+E137+E138+E139+E140+E141+E143+E145</f>
        <v>699.1</v>
      </c>
      <c r="F123" s="34">
        <f t="shared" si="16"/>
        <v>1.6831263632817954</v>
      </c>
      <c r="G123" s="38">
        <f t="shared" si="23"/>
        <v>640.80000000000007</v>
      </c>
      <c r="H123" s="34">
        <f t="shared" si="17"/>
        <v>1199.1423670668955</v>
      </c>
      <c r="I123" s="1"/>
    </row>
    <row r="124" spans="1:9" s="6" customFormat="1" ht="62.4" hidden="1">
      <c r="A124" s="32" t="s">
        <v>269</v>
      </c>
      <c r="B124" s="79" t="s">
        <v>270</v>
      </c>
      <c r="C124" s="38">
        <v>0</v>
      </c>
      <c r="D124" s="38">
        <v>0</v>
      </c>
      <c r="E124" s="38">
        <v>0</v>
      </c>
      <c r="F124" s="34" t="e">
        <f t="shared" si="16"/>
        <v>#DIV/0!</v>
      </c>
      <c r="G124" s="19">
        <f t="shared" ref="G124:G147" si="24">E124-C124</f>
        <v>0</v>
      </c>
      <c r="H124" s="34" t="e">
        <f t="shared" si="17"/>
        <v>#DIV/0!</v>
      </c>
      <c r="I124" s="1"/>
    </row>
    <row r="125" spans="1:9" s="6" customFormat="1" ht="78" hidden="1">
      <c r="A125" s="32" t="s">
        <v>194</v>
      </c>
      <c r="B125" s="79" t="s">
        <v>90</v>
      </c>
      <c r="C125" s="89"/>
      <c r="D125" s="89"/>
      <c r="E125" s="89"/>
      <c r="F125" s="34" t="e">
        <f t="shared" si="16"/>
        <v>#DIV/0!</v>
      </c>
      <c r="G125" s="19">
        <f t="shared" si="24"/>
        <v>0</v>
      </c>
      <c r="H125" s="34" t="e">
        <f t="shared" si="17"/>
        <v>#DIV/0!</v>
      </c>
      <c r="I125" s="1"/>
    </row>
    <row r="126" spans="1:9" s="6" customFormat="1" ht="62.4">
      <c r="A126" s="32" t="s">
        <v>195</v>
      </c>
      <c r="B126" s="79" t="s">
        <v>101</v>
      </c>
      <c r="C126" s="38">
        <v>0</v>
      </c>
      <c r="D126" s="38">
        <v>1033.4000000000001</v>
      </c>
      <c r="E126" s="38">
        <v>0</v>
      </c>
      <c r="F126" s="34">
        <f>E126/D126*100</f>
        <v>0</v>
      </c>
      <c r="G126" s="19">
        <f t="shared" si="24"/>
        <v>0</v>
      </c>
      <c r="H126" s="34">
        <v>0</v>
      </c>
      <c r="I126" s="1"/>
    </row>
    <row r="127" spans="1:9" s="6" customFormat="1" ht="46.8" hidden="1">
      <c r="A127" s="32" t="s">
        <v>196</v>
      </c>
      <c r="B127" s="79" t="s">
        <v>125</v>
      </c>
      <c r="C127" s="89"/>
      <c r="D127" s="38"/>
      <c r="E127" s="38"/>
      <c r="F127" s="34" t="e">
        <f t="shared" si="16"/>
        <v>#DIV/0!</v>
      </c>
      <c r="G127" s="19">
        <f t="shared" si="24"/>
        <v>0</v>
      </c>
      <c r="H127" s="34" t="e">
        <f t="shared" si="17"/>
        <v>#DIV/0!</v>
      </c>
      <c r="I127" s="1"/>
    </row>
    <row r="128" spans="1:9" s="6" customFormat="1" ht="78">
      <c r="A128" s="32" t="s">
        <v>299</v>
      </c>
      <c r="B128" s="79" t="s">
        <v>300</v>
      </c>
      <c r="C128" s="38">
        <v>0</v>
      </c>
      <c r="D128" s="38">
        <v>6300</v>
      </c>
      <c r="E128" s="38"/>
      <c r="F128" s="34">
        <f t="shared" si="16"/>
        <v>0</v>
      </c>
      <c r="G128" s="19">
        <f t="shared" si="24"/>
        <v>0</v>
      </c>
      <c r="H128" s="34">
        <v>0</v>
      </c>
      <c r="I128" s="98"/>
    </row>
    <row r="129" spans="1:9" s="6" customFormat="1" ht="78" hidden="1">
      <c r="A129" s="32" t="s">
        <v>214</v>
      </c>
      <c r="B129" s="79" t="s">
        <v>215</v>
      </c>
      <c r="C129" s="89"/>
      <c r="D129" s="38"/>
      <c r="E129" s="38"/>
      <c r="F129" s="34" t="e">
        <f t="shared" si="16"/>
        <v>#DIV/0!</v>
      </c>
      <c r="G129" s="19">
        <f t="shared" si="24"/>
        <v>0</v>
      </c>
      <c r="H129" s="34" t="e">
        <f t="shared" si="17"/>
        <v>#DIV/0!</v>
      </c>
      <c r="I129" s="1"/>
    </row>
    <row r="130" spans="1:9" s="6" customFormat="1" ht="78" hidden="1">
      <c r="A130" s="32" t="s">
        <v>216</v>
      </c>
      <c r="B130" s="79" t="s">
        <v>217</v>
      </c>
      <c r="C130" s="89"/>
      <c r="D130" s="38"/>
      <c r="E130" s="38"/>
      <c r="F130" s="34" t="e">
        <f t="shared" si="16"/>
        <v>#DIV/0!</v>
      </c>
      <c r="G130" s="19">
        <f t="shared" si="24"/>
        <v>0</v>
      </c>
      <c r="H130" s="34" t="e">
        <f t="shared" si="17"/>
        <v>#DIV/0!</v>
      </c>
      <c r="I130" s="1"/>
    </row>
    <row r="131" spans="1:9" s="6" customFormat="1" ht="64.2" hidden="1" customHeight="1">
      <c r="A131" s="32" t="s">
        <v>230</v>
      </c>
      <c r="B131" s="79" t="s">
        <v>231</v>
      </c>
      <c r="C131" s="38">
        <v>0</v>
      </c>
      <c r="D131" s="38">
        <v>0</v>
      </c>
      <c r="E131" s="38">
        <v>0</v>
      </c>
      <c r="F131" s="34" t="e">
        <f t="shared" si="16"/>
        <v>#DIV/0!</v>
      </c>
      <c r="G131" s="19">
        <f t="shared" si="24"/>
        <v>0</v>
      </c>
      <c r="H131" s="34" t="e">
        <f t="shared" si="17"/>
        <v>#DIV/0!</v>
      </c>
      <c r="I131" s="1"/>
    </row>
    <row r="132" spans="1:9" s="6" customFormat="1" ht="66" hidden="1" customHeight="1">
      <c r="A132" s="32" t="s">
        <v>271</v>
      </c>
      <c r="B132" s="79" t="s">
        <v>276</v>
      </c>
      <c r="C132" s="38">
        <v>0</v>
      </c>
      <c r="D132" s="38">
        <v>0</v>
      </c>
      <c r="E132" s="38">
        <v>0</v>
      </c>
      <c r="F132" s="34" t="e">
        <f t="shared" si="16"/>
        <v>#DIV/0!</v>
      </c>
      <c r="G132" s="19">
        <f t="shared" si="24"/>
        <v>0</v>
      </c>
      <c r="H132" s="34" t="e">
        <f t="shared" si="17"/>
        <v>#DIV/0!</v>
      </c>
      <c r="I132" s="1"/>
    </row>
    <row r="133" spans="1:9" s="6" customFormat="1" ht="82.5" hidden="1" customHeight="1">
      <c r="A133" s="32" t="s">
        <v>272</v>
      </c>
      <c r="B133" s="79" t="s">
        <v>277</v>
      </c>
      <c r="C133" s="38">
        <v>0</v>
      </c>
      <c r="D133" s="38">
        <v>0</v>
      </c>
      <c r="E133" s="38">
        <v>0</v>
      </c>
      <c r="F133" s="34" t="e">
        <f t="shared" si="16"/>
        <v>#DIV/0!</v>
      </c>
      <c r="G133" s="19">
        <f t="shared" si="24"/>
        <v>0</v>
      </c>
      <c r="H133" s="34" t="e">
        <f t="shared" si="17"/>
        <v>#DIV/0!</v>
      </c>
      <c r="I133" s="1"/>
    </row>
    <row r="134" spans="1:9" s="6" customFormat="1" ht="64.5" hidden="1" customHeight="1">
      <c r="A134" s="32" t="s">
        <v>273</v>
      </c>
      <c r="B134" s="79" t="s">
        <v>278</v>
      </c>
      <c r="C134" s="38">
        <v>0</v>
      </c>
      <c r="D134" s="38">
        <v>0</v>
      </c>
      <c r="E134" s="38">
        <v>0</v>
      </c>
      <c r="F134" s="34" t="e">
        <f t="shared" si="16"/>
        <v>#DIV/0!</v>
      </c>
      <c r="G134" s="19">
        <f t="shared" si="24"/>
        <v>0</v>
      </c>
      <c r="H134" s="34" t="e">
        <f t="shared" si="17"/>
        <v>#DIV/0!</v>
      </c>
      <c r="I134" s="1"/>
    </row>
    <row r="135" spans="1:9" s="6" customFormat="1" ht="93.75" hidden="1" customHeight="1">
      <c r="A135" s="32" t="s">
        <v>274</v>
      </c>
      <c r="B135" s="79" t="s">
        <v>279</v>
      </c>
      <c r="C135" s="38">
        <v>0</v>
      </c>
      <c r="D135" s="38">
        <v>0</v>
      </c>
      <c r="E135" s="38">
        <v>0</v>
      </c>
      <c r="F135" s="34" t="e">
        <f t="shared" si="16"/>
        <v>#DIV/0!</v>
      </c>
      <c r="G135" s="19">
        <f t="shared" si="24"/>
        <v>0</v>
      </c>
      <c r="H135" s="34" t="e">
        <f t="shared" si="17"/>
        <v>#DIV/0!</v>
      </c>
      <c r="I135" s="1"/>
    </row>
    <row r="136" spans="1:9" s="6" customFormat="1" ht="79.5" hidden="1" customHeight="1">
      <c r="A136" s="32" t="s">
        <v>283</v>
      </c>
      <c r="B136" s="82" t="s">
        <v>284</v>
      </c>
      <c r="C136" s="38">
        <v>0</v>
      </c>
      <c r="D136" s="38">
        <v>0</v>
      </c>
      <c r="E136" s="38">
        <v>0</v>
      </c>
      <c r="F136" s="34" t="e">
        <f t="shared" si="16"/>
        <v>#DIV/0!</v>
      </c>
      <c r="G136" s="19">
        <f t="shared" si="24"/>
        <v>0</v>
      </c>
      <c r="H136" s="34" t="e">
        <f t="shared" si="17"/>
        <v>#DIV/0!</v>
      </c>
      <c r="I136" s="1"/>
    </row>
    <row r="137" spans="1:9" s="6" customFormat="1" ht="96.75" hidden="1" customHeight="1">
      <c r="A137" s="32" t="s">
        <v>275</v>
      </c>
      <c r="B137" s="79" t="s">
        <v>280</v>
      </c>
      <c r="C137" s="38">
        <v>0</v>
      </c>
      <c r="D137" s="38">
        <v>0</v>
      </c>
      <c r="E137" s="38">
        <v>0</v>
      </c>
      <c r="F137" s="34" t="e">
        <f t="shared" si="16"/>
        <v>#DIV/0!</v>
      </c>
      <c r="G137" s="19">
        <f t="shared" si="24"/>
        <v>0</v>
      </c>
      <c r="H137" s="34" t="e">
        <f t="shared" si="17"/>
        <v>#DIV/0!</v>
      </c>
      <c r="I137" s="1"/>
    </row>
    <row r="138" spans="1:9" s="6" customFormat="1" ht="84.75" hidden="1" customHeight="1">
      <c r="A138" s="32" t="s">
        <v>285</v>
      </c>
      <c r="B138" s="79" t="s">
        <v>286</v>
      </c>
      <c r="C138" s="38">
        <v>0</v>
      </c>
      <c r="D138" s="38">
        <v>0</v>
      </c>
      <c r="E138" s="38">
        <v>0</v>
      </c>
      <c r="F138" s="34" t="e">
        <f t="shared" si="16"/>
        <v>#DIV/0!</v>
      </c>
      <c r="G138" s="19">
        <f t="shared" si="24"/>
        <v>0</v>
      </c>
      <c r="H138" s="34" t="e">
        <f t="shared" si="17"/>
        <v>#DIV/0!</v>
      </c>
      <c r="I138" s="1"/>
    </row>
    <row r="139" spans="1:9" s="6" customFormat="1" ht="69.599999999999994" customHeight="1">
      <c r="A139" s="32" t="s">
        <v>301</v>
      </c>
      <c r="B139" s="79" t="s">
        <v>302</v>
      </c>
      <c r="C139" s="38"/>
      <c r="D139" s="38">
        <v>12102.4</v>
      </c>
      <c r="E139" s="38">
        <v>699.1</v>
      </c>
      <c r="F139" s="34">
        <f t="shared" si="16"/>
        <v>5.7765401903754627</v>
      </c>
      <c r="G139" s="19">
        <f t="shared" si="24"/>
        <v>699.1</v>
      </c>
      <c r="H139" s="34">
        <v>0</v>
      </c>
      <c r="I139" s="98"/>
    </row>
    <row r="140" spans="1:9" s="6" customFormat="1" ht="130.80000000000001" customHeight="1">
      <c r="A140" s="32" t="s">
        <v>303</v>
      </c>
      <c r="B140" s="79" t="s">
        <v>304</v>
      </c>
      <c r="C140" s="38"/>
      <c r="D140" s="38">
        <v>19000</v>
      </c>
      <c r="E140" s="38">
        <v>0</v>
      </c>
      <c r="F140" s="34">
        <f t="shared" si="16"/>
        <v>0</v>
      </c>
      <c r="G140" s="19">
        <f t="shared" si="24"/>
        <v>0</v>
      </c>
      <c r="H140" s="34">
        <v>0</v>
      </c>
      <c r="I140" s="98"/>
    </row>
    <row r="141" spans="1:9" s="6" customFormat="1" ht="85.2" customHeight="1">
      <c r="A141" s="32" t="s">
        <v>305</v>
      </c>
      <c r="B141" s="79" t="s">
        <v>306</v>
      </c>
      <c r="C141" s="38"/>
      <c r="D141" s="38">
        <v>3100</v>
      </c>
      <c r="E141" s="38">
        <v>0</v>
      </c>
      <c r="F141" s="34">
        <f t="shared" si="16"/>
        <v>0</v>
      </c>
      <c r="G141" s="19">
        <f t="shared" si="24"/>
        <v>0</v>
      </c>
      <c r="H141" s="34">
        <v>0</v>
      </c>
      <c r="I141" s="98"/>
    </row>
    <row r="142" spans="1:9" s="6" customFormat="1" ht="62.4" hidden="1">
      <c r="A142" s="32" t="s">
        <v>197</v>
      </c>
      <c r="B142" s="79" t="s">
        <v>98</v>
      </c>
      <c r="C142" s="88"/>
      <c r="D142" s="88"/>
      <c r="E142" s="88"/>
      <c r="F142" s="34" t="e">
        <f t="shared" si="16"/>
        <v>#DIV/0!</v>
      </c>
      <c r="G142" s="19">
        <f t="shared" si="24"/>
        <v>0</v>
      </c>
      <c r="H142" s="34" t="e">
        <f t="shared" si="17"/>
        <v>#DIV/0!</v>
      </c>
      <c r="I142" s="1"/>
    </row>
    <row r="143" spans="1:9" s="6" customFormat="1" ht="78" hidden="1">
      <c r="A143" s="32" t="s">
        <v>232</v>
      </c>
      <c r="B143" s="79" t="s">
        <v>267</v>
      </c>
      <c r="C143" s="37">
        <v>0</v>
      </c>
      <c r="D143" s="37">
        <v>0</v>
      </c>
      <c r="E143" s="37">
        <v>0</v>
      </c>
      <c r="F143" s="34"/>
      <c r="G143" s="19">
        <f t="shared" si="24"/>
        <v>0</v>
      </c>
      <c r="H143" s="34" t="e">
        <f t="shared" si="17"/>
        <v>#DIV/0!</v>
      </c>
      <c r="I143" s="1"/>
    </row>
    <row r="144" spans="1:9" s="6" customFormat="1" ht="62.4" hidden="1">
      <c r="A144" s="32" t="s">
        <v>198</v>
      </c>
      <c r="B144" s="79" t="s">
        <v>145</v>
      </c>
      <c r="C144" s="37"/>
      <c r="D144" s="88"/>
      <c r="E144" s="88"/>
      <c r="F144" s="34" t="e">
        <f t="shared" si="16"/>
        <v>#DIV/0!</v>
      </c>
      <c r="G144" s="19">
        <f t="shared" si="24"/>
        <v>0</v>
      </c>
      <c r="H144" s="34" t="e">
        <f t="shared" si="17"/>
        <v>#DIV/0!</v>
      </c>
      <c r="I144" s="1"/>
    </row>
    <row r="145" spans="1:9" s="6" customFormat="1" ht="64.5" customHeight="1">
      <c r="A145" s="32" t="s">
        <v>199</v>
      </c>
      <c r="B145" s="79" t="s">
        <v>262</v>
      </c>
      <c r="C145" s="37">
        <v>58.3</v>
      </c>
      <c r="D145" s="37">
        <v>0</v>
      </c>
      <c r="E145" s="37">
        <v>0</v>
      </c>
      <c r="F145" s="34">
        <v>0</v>
      </c>
      <c r="G145" s="19">
        <f t="shared" si="24"/>
        <v>-58.3</v>
      </c>
      <c r="H145" s="34">
        <f t="shared" si="17"/>
        <v>0</v>
      </c>
      <c r="I145" s="1"/>
    </row>
    <row r="146" spans="1:9" s="6" customFormat="1" ht="46.8" hidden="1">
      <c r="A146" s="83" t="s">
        <v>127</v>
      </c>
      <c r="B146" s="79" t="s">
        <v>99</v>
      </c>
      <c r="C146" s="90"/>
      <c r="D146" s="91"/>
      <c r="E146" s="90"/>
      <c r="F146" s="34" t="e">
        <f t="shared" si="16"/>
        <v>#DIV/0!</v>
      </c>
      <c r="G146" s="19">
        <f t="shared" si="24"/>
        <v>0</v>
      </c>
      <c r="H146" s="34" t="e">
        <f t="shared" si="17"/>
        <v>#DIV/0!</v>
      </c>
      <c r="I146" s="1"/>
    </row>
    <row r="147" spans="1:9" s="6" customFormat="1">
      <c r="A147" s="84" t="s">
        <v>209</v>
      </c>
      <c r="B147" s="65" t="s">
        <v>81</v>
      </c>
      <c r="C147" s="92">
        <v>0</v>
      </c>
      <c r="D147" s="92">
        <v>600</v>
      </c>
      <c r="E147" s="92">
        <v>0</v>
      </c>
      <c r="F147" s="34">
        <f t="shared" si="16"/>
        <v>0</v>
      </c>
      <c r="G147" s="19">
        <f t="shared" si="24"/>
        <v>0</v>
      </c>
      <c r="H147" s="34">
        <v>0</v>
      </c>
      <c r="I147" s="1"/>
    </row>
    <row r="148" spans="1:9" s="6" customFormat="1" ht="78">
      <c r="A148" s="83" t="s">
        <v>200</v>
      </c>
      <c r="B148" s="63" t="s">
        <v>128</v>
      </c>
      <c r="C148" s="38">
        <f t="shared" ref="C148:E149" si="25">C149</f>
        <v>1993</v>
      </c>
      <c r="D148" s="38">
        <f t="shared" si="25"/>
        <v>87.9</v>
      </c>
      <c r="E148" s="38">
        <f t="shared" si="25"/>
        <v>87.9</v>
      </c>
      <c r="F148" s="34">
        <f t="shared" si="16"/>
        <v>100</v>
      </c>
      <c r="G148" s="38">
        <f>G149</f>
        <v>-1905.1000000000001</v>
      </c>
      <c r="H148" s="34">
        <f t="shared" si="17"/>
        <v>4.4104365278474669</v>
      </c>
      <c r="I148" s="1"/>
    </row>
    <row r="149" spans="1:9" s="6" customFormat="1" ht="109.2">
      <c r="A149" s="83" t="s">
        <v>201</v>
      </c>
      <c r="B149" s="63" t="s">
        <v>129</v>
      </c>
      <c r="C149" s="38">
        <f t="shared" si="25"/>
        <v>1993</v>
      </c>
      <c r="D149" s="38">
        <f t="shared" si="25"/>
        <v>87.9</v>
      </c>
      <c r="E149" s="38">
        <f t="shared" si="25"/>
        <v>87.9</v>
      </c>
      <c r="F149" s="34">
        <f t="shared" si="16"/>
        <v>100</v>
      </c>
      <c r="G149" s="38">
        <f>G150</f>
        <v>-1905.1000000000001</v>
      </c>
      <c r="H149" s="34">
        <f t="shared" si="17"/>
        <v>4.4104365278474669</v>
      </c>
      <c r="I149" s="1"/>
    </row>
    <row r="150" spans="1:9" s="6" customFormat="1" ht="109.2">
      <c r="A150" s="83" t="s">
        <v>202</v>
      </c>
      <c r="B150" s="63" t="s">
        <v>130</v>
      </c>
      <c r="C150" s="38">
        <f>C151+C155</f>
        <v>1993</v>
      </c>
      <c r="D150" s="38">
        <f>D151+D155</f>
        <v>87.9</v>
      </c>
      <c r="E150" s="38">
        <f>E151+E155</f>
        <v>87.9</v>
      </c>
      <c r="F150" s="34">
        <f t="shared" si="16"/>
        <v>100</v>
      </c>
      <c r="G150" s="38">
        <f>G151+G155</f>
        <v>-1905.1000000000001</v>
      </c>
      <c r="H150" s="34">
        <f t="shared" si="17"/>
        <v>4.4104365278474669</v>
      </c>
      <c r="I150" s="1"/>
    </row>
    <row r="151" spans="1:9" s="6" customFormat="1" ht="46.8">
      <c r="A151" s="83" t="s">
        <v>131</v>
      </c>
      <c r="B151" s="63" t="s">
        <v>126</v>
      </c>
      <c r="C151" s="38">
        <f>C152+C153+C154</f>
        <v>4.3</v>
      </c>
      <c r="D151" s="38">
        <f>D152+D153+D154</f>
        <v>87.9</v>
      </c>
      <c r="E151" s="38">
        <f>E152+E153+E154</f>
        <v>87.9</v>
      </c>
      <c r="F151" s="34">
        <f t="shared" si="16"/>
        <v>100</v>
      </c>
      <c r="G151" s="38">
        <f>G152+G153+G154</f>
        <v>83.600000000000009</v>
      </c>
      <c r="H151" s="34">
        <f t="shared" si="17"/>
        <v>2044.1860465116281</v>
      </c>
      <c r="I151" s="1"/>
    </row>
    <row r="152" spans="1:9" s="6" customFormat="1" ht="46.8" hidden="1">
      <c r="A152" s="83" t="s">
        <v>132</v>
      </c>
      <c r="B152" s="63" t="s">
        <v>136</v>
      </c>
      <c r="C152" s="38"/>
      <c r="D152" s="38"/>
      <c r="E152" s="38"/>
      <c r="F152" s="34" t="e">
        <f t="shared" si="16"/>
        <v>#DIV/0!</v>
      </c>
      <c r="G152" s="19">
        <f t="shared" ref="G152:G155" si="26">E152-C152</f>
        <v>0</v>
      </c>
      <c r="H152" s="34" t="e">
        <f t="shared" si="17"/>
        <v>#DIV/0!</v>
      </c>
      <c r="I152" s="1"/>
    </row>
    <row r="153" spans="1:9" s="6" customFormat="1" ht="46.8">
      <c r="A153" s="83" t="s">
        <v>133</v>
      </c>
      <c r="B153" s="63" t="s">
        <v>137</v>
      </c>
      <c r="C153" s="38">
        <v>4.3</v>
      </c>
      <c r="D153" s="38">
        <v>87.9</v>
      </c>
      <c r="E153" s="38">
        <v>87.9</v>
      </c>
      <c r="F153" s="34">
        <f t="shared" si="16"/>
        <v>100</v>
      </c>
      <c r="G153" s="19">
        <f t="shared" si="26"/>
        <v>83.600000000000009</v>
      </c>
      <c r="H153" s="34">
        <f t="shared" si="17"/>
        <v>2044.1860465116281</v>
      </c>
      <c r="I153" s="1"/>
    </row>
    <row r="154" spans="1:9" s="6" customFormat="1" ht="46.8" hidden="1">
      <c r="A154" s="83" t="s">
        <v>134</v>
      </c>
      <c r="B154" s="63" t="s">
        <v>138</v>
      </c>
      <c r="C154" s="38"/>
      <c r="D154" s="89"/>
      <c r="E154" s="89"/>
      <c r="F154" s="34" t="e">
        <f t="shared" si="16"/>
        <v>#DIV/0!</v>
      </c>
      <c r="G154" s="19">
        <f t="shared" si="26"/>
        <v>0</v>
      </c>
      <c r="H154" s="34" t="e">
        <f t="shared" si="17"/>
        <v>#DIV/0!</v>
      </c>
      <c r="I154" s="1"/>
    </row>
    <row r="155" spans="1:9" s="6" customFormat="1" ht="78">
      <c r="A155" s="83" t="s">
        <v>203</v>
      </c>
      <c r="B155" s="63" t="s">
        <v>135</v>
      </c>
      <c r="C155" s="92">
        <v>1988.7</v>
      </c>
      <c r="D155" s="38">
        <v>0</v>
      </c>
      <c r="E155" s="92">
        <v>0</v>
      </c>
      <c r="F155" s="34">
        <v>0</v>
      </c>
      <c r="G155" s="19">
        <f t="shared" si="26"/>
        <v>-1988.7</v>
      </c>
      <c r="H155" s="34">
        <f t="shared" si="17"/>
        <v>0</v>
      </c>
      <c r="I155" s="1"/>
    </row>
    <row r="156" spans="1:9" s="6" customFormat="1" ht="46.8">
      <c r="A156" s="85" t="s">
        <v>204</v>
      </c>
      <c r="B156" s="63" t="s">
        <v>139</v>
      </c>
      <c r="C156" s="92">
        <f>C157</f>
        <v>-4526.7</v>
      </c>
      <c r="D156" s="38">
        <f>D157</f>
        <v>-1202.5</v>
      </c>
      <c r="E156" s="92">
        <f>E157</f>
        <v>-1202.5</v>
      </c>
      <c r="F156" s="34">
        <f t="shared" si="16"/>
        <v>100</v>
      </c>
      <c r="G156" s="38">
        <f>G157</f>
        <v>3324.2</v>
      </c>
      <c r="H156" s="34">
        <f t="shared" si="17"/>
        <v>26.564605562551087</v>
      </c>
      <c r="I156" s="1"/>
    </row>
    <row r="157" spans="1:9" s="6" customFormat="1" ht="62.4">
      <c r="A157" s="28" t="s">
        <v>205</v>
      </c>
      <c r="B157" s="79" t="s">
        <v>82</v>
      </c>
      <c r="C157" s="34">
        <f>C158+C159+C160+C161+C162</f>
        <v>-4526.7</v>
      </c>
      <c r="D157" s="34">
        <f t="shared" ref="D157:E157" si="27">D158+D159+D160+D161+D162</f>
        <v>-1202.5</v>
      </c>
      <c r="E157" s="34">
        <f t="shared" si="27"/>
        <v>-1202.5</v>
      </c>
      <c r="F157" s="34">
        <f t="shared" si="16"/>
        <v>100</v>
      </c>
      <c r="G157" s="34">
        <f>G158+G159+G160+G161+G162</f>
        <v>3324.2</v>
      </c>
      <c r="H157" s="34">
        <f t="shared" si="17"/>
        <v>26.564605562551087</v>
      </c>
      <c r="I157" s="1"/>
    </row>
    <row r="158" spans="1:9" s="6" customFormat="1" ht="78" hidden="1">
      <c r="A158" s="28" t="s">
        <v>206</v>
      </c>
      <c r="B158" s="79" t="s">
        <v>83</v>
      </c>
      <c r="C158" s="92">
        <v>0</v>
      </c>
      <c r="D158" s="34">
        <v>0</v>
      </c>
      <c r="E158" s="92">
        <v>0</v>
      </c>
      <c r="F158" s="34"/>
      <c r="G158" s="19">
        <f t="shared" ref="G158" si="28">E158-C158</f>
        <v>0</v>
      </c>
      <c r="H158" s="34" t="e">
        <f t="shared" si="17"/>
        <v>#DIV/0!</v>
      </c>
      <c r="I158" s="1"/>
    </row>
    <row r="159" spans="1:9" s="6" customFormat="1" ht="62.4" hidden="1">
      <c r="A159" s="28" t="s">
        <v>208</v>
      </c>
      <c r="B159" s="79" t="s">
        <v>144</v>
      </c>
      <c r="C159" s="92">
        <v>0</v>
      </c>
      <c r="D159" s="34">
        <v>0</v>
      </c>
      <c r="E159" s="92">
        <v>0</v>
      </c>
      <c r="F159" s="34" t="e">
        <f t="shared" ref="F159:F162" si="29">E159/D159*100</f>
        <v>#DIV/0!</v>
      </c>
      <c r="G159" s="19">
        <f t="shared" ref="G159:G162" si="30">E159-C159</f>
        <v>0</v>
      </c>
      <c r="H159" s="34" t="e">
        <f t="shared" ref="H159:H162" si="31">E159/C159*100</f>
        <v>#DIV/0!</v>
      </c>
      <c r="I159" s="1"/>
    </row>
    <row r="160" spans="1:9" s="6" customFormat="1" ht="46.8" hidden="1">
      <c r="A160" s="28" t="s">
        <v>233</v>
      </c>
      <c r="B160" s="79" t="s">
        <v>268</v>
      </c>
      <c r="C160" s="92">
        <v>0</v>
      </c>
      <c r="D160" s="34">
        <v>0</v>
      </c>
      <c r="E160" s="92">
        <v>0</v>
      </c>
      <c r="F160" s="34"/>
      <c r="G160" s="19">
        <f t="shared" si="30"/>
        <v>0</v>
      </c>
      <c r="H160" s="34" t="e">
        <f t="shared" si="17"/>
        <v>#DIV/0!</v>
      </c>
      <c r="I160" s="1"/>
    </row>
    <row r="161" spans="1:9" s="6" customFormat="1" ht="109.2">
      <c r="A161" s="28" t="s">
        <v>263</v>
      </c>
      <c r="B161" s="79" t="s">
        <v>264</v>
      </c>
      <c r="C161" s="92">
        <v>-4.3</v>
      </c>
      <c r="D161" s="34">
        <v>0</v>
      </c>
      <c r="E161" s="92">
        <v>0</v>
      </c>
      <c r="F161" s="34">
        <v>0</v>
      </c>
      <c r="G161" s="19">
        <f t="shared" si="30"/>
        <v>4.3</v>
      </c>
      <c r="H161" s="34">
        <v>0</v>
      </c>
      <c r="I161" s="1"/>
    </row>
    <row r="162" spans="1:9" s="6" customFormat="1" ht="62.4">
      <c r="A162" s="28" t="s">
        <v>207</v>
      </c>
      <c r="B162" s="79" t="s">
        <v>84</v>
      </c>
      <c r="C162" s="92">
        <v>-4522.3999999999996</v>
      </c>
      <c r="D162" s="34">
        <v>-1202.5</v>
      </c>
      <c r="E162" s="92">
        <v>-1202.5</v>
      </c>
      <c r="F162" s="34">
        <f t="shared" si="29"/>
        <v>100</v>
      </c>
      <c r="G162" s="19">
        <f t="shared" si="30"/>
        <v>3319.8999999999996</v>
      </c>
      <c r="H162" s="34">
        <f t="shared" si="31"/>
        <v>26.589863789138512</v>
      </c>
      <c r="I162" s="1"/>
    </row>
    <row r="163" spans="1:9" s="6" customFormat="1">
      <c r="A163" s="11"/>
      <c r="B163" s="12" t="s">
        <v>85</v>
      </c>
      <c r="C163" s="10">
        <f>C6+C34</f>
        <v>699832</v>
      </c>
      <c r="D163" s="10">
        <f>D6+D34</f>
        <v>3754351.2560000001</v>
      </c>
      <c r="E163" s="10">
        <f>E6+E34</f>
        <v>752762.60000000009</v>
      </c>
      <c r="F163" s="10">
        <f t="shared" si="16"/>
        <v>20.050404148971833</v>
      </c>
      <c r="G163" s="10">
        <f>G6+G34</f>
        <v>52930.599999999991</v>
      </c>
      <c r="H163" s="10">
        <f t="shared" si="17"/>
        <v>107.56332948479066</v>
      </c>
      <c r="I163" s="1"/>
    </row>
    <row r="164" spans="1:9" s="6" customFormat="1">
      <c r="A164" s="13"/>
      <c r="B164" s="14"/>
      <c r="C164" s="14"/>
      <c r="D164" s="15"/>
      <c r="E164" s="16"/>
      <c r="G164" s="17"/>
      <c r="H164" s="18"/>
      <c r="I164" s="1"/>
    </row>
    <row r="165" spans="1:9" s="6" customFormat="1">
      <c r="A165" s="13"/>
      <c r="B165" s="14"/>
      <c r="C165" s="14"/>
      <c r="D165" s="15"/>
      <c r="E165" s="16"/>
      <c r="G165" s="17"/>
      <c r="H165" s="18"/>
      <c r="I165" s="1"/>
    </row>
    <row r="166" spans="1:9" s="6" customFormat="1">
      <c r="A166" s="13"/>
      <c r="B166" s="14"/>
      <c r="C166" s="14"/>
      <c r="D166" s="15"/>
      <c r="E166" s="16"/>
      <c r="G166" s="17"/>
      <c r="H166" s="18"/>
      <c r="I166" s="1"/>
    </row>
    <row r="167" spans="1:9" s="6" customFormat="1">
      <c r="A167" s="13"/>
      <c r="B167" s="14"/>
      <c r="C167" s="14"/>
      <c r="D167" s="15"/>
      <c r="E167" s="16"/>
      <c r="G167" s="17"/>
      <c r="H167" s="18"/>
      <c r="I167" s="1"/>
    </row>
    <row r="168" spans="1:9" s="6" customFormat="1">
      <c r="A168" s="13"/>
      <c r="B168" s="14"/>
      <c r="C168" s="14"/>
      <c r="D168" s="15"/>
      <c r="E168" s="16"/>
      <c r="G168" s="17"/>
      <c r="H168" s="18"/>
      <c r="I168" s="1"/>
    </row>
    <row r="169" spans="1:9" s="6" customFormat="1">
      <c r="A169" s="13"/>
      <c r="B169" s="14"/>
      <c r="C169" s="14"/>
      <c r="D169" s="15"/>
      <c r="E169" s="16"/>
      <c r="G169" s="17"/>
      <c r="H169" s="18"/>
      <c r="I169" s="1"/>
    </row>
    <row r="170" spans="1:9" s="6" customFormat="1">
      <c r="A170" s="13"/>
      <c r="B170" s="14"/>
      <c r="C170" s="14"/>
      <c r="D170" s="15"/>
      <c r="E170" s="16"/>
      <c r="G170" s="17"/>
      <c r="H170" s="18"/>
      <c r="I170" s="1"/>
    </row>
    <row r="171" spans="1:9" s="6" customFormat="1">
      <c r="A171" s="13"/>
      <c r="B171" s="14"/>
      <c r="C171" s="14"/>
      <c r="D171" s="15"/>
      <c r="E171" s="16"/>
      <c r="G171" s="17"/>
      <c r="H171" s="18"/>
      <c r="I171" s="1"/>
    </row>
    <row r="172" spans="1:9" s="6" customFormat="1">
      <c r="A172" s="13"/>
      <c r="B172" s="14"/>
      <c r="C172" s="14"/>
      <c r="D172" s="15"/>
      <c r="E172" s="16"/>
      <c r="G172" s="17"/>
      <c r="H172" s="18"/>
      <c r="I172" s="1"/>
    </row>
    <row r="173" spans="1:9" s="6" customFormat="1">
      <c r="A173" s="13"/>
      <c r="B173" s="14"/>
      <c r="C173" s="14"/>
      <c r="D173" s="15"/>
      <c r="E173" s="16"/>
      <c r="G173" s="17"/>
      <c r="H173" s="18"/>
      <c r="I173" s="1"/>
    </row>
    <row r="174" spans="1:9" s="6" customFormat="1">
      <c r="A174" s="13"/>
      <c r="B174" s="14"/>
      <c r="C174" s="14"/>
      <c r="D174" s="15"/>
      <c r="E174" s="16"/>
      <c r="G174" s="17"/>
      <c r="H174" s="18"/>
      <c r="I174" s="1"/>
    </row>
    <row r="175" spans="1:9" s="6" customFormat="1">
      <c r="A175" s="13"/>
      <c r="B175" s="14"/>
      <c r="C175" s="14"/>
      <c r="D175" s="15"/>
      <c r="E175" s="16"/>
      <c r="G175" s="17"/>
      <c r="H175" s="18"/>
      <c r="I175" s="1"/>
    </row>
    <row r="176" spans="1:9" s="6" customFormat="1">
      <c r="A176" s="13"/>
      <c r="B176" s="14"/>
      <c r="C176" s="14"/>
      <c r="D176" s="15"/>
      <c r="E176" s="16"/>
      <c r="G176" s="17"/>
      <c r="H176" s="18"/>
      <c r="I176" s="1"/>
    </row>
    <row r="177" spans="1:9" s="6" customFormat="1">
      <c r="A177" s="13"/>
      <c r="B177" s="14"/>
      <c r="C177" s="14"/>
      <c r="D177" s="15"/>
      <c r="E177" s="16"/>
      <c r="G177" s="17"/>
      <c r="H177" s="18"/>
      <c r="I177" s="1"/>
    </row>
    <row r="178" spans="1:9" s="6" customFormat="1">
      <c r="A178" s="13"/>
      <c r="B178" s="14"/>
      <c r="C178" s="14"/>
      <c r="D178" s="15"/>
      <c r="E178" s="16"/>
      <c r="G178" s="17"/>
      <c r="H178" s="18"/>
      <c r="I178" s="1"/>
    </row>
    <row r="179" spans="1:9" s="6" customFormat="1">
      <c r="A179" s="13"/>
      <c r="B179" s="14"/>
      <c r="C179" s="14"/>
      <c r="D179" s="15"/>
      <c r="E179" s="16"/>
      <c r="G179" s="17"/>
      <c r="H179" s="18"/>
      <c r="I179" s="1"/>
    </row>
    <row r="180" spans="1:9" s="6" customFormat="1">
      <c r="A180" s="13"/>
      <c r="B180" s="14"/>
      <c r="C180" s="14"/>
      <c r="D180" s="15"/>
      <c r="E180" s="16"/>
      <c r="G180" s="17"/>
      <c r="H180" s="18"/>
      <c r="I180" s="1"/>
    </row>
    <row r="181" spans="1:9" s="6" customFormat="1">
      <c r="A181" s="13"/>
      <c r="B181" s="14"/>
      <c r="C181" s="14"/>
      <c r="D181" s="15"/>
      <c r="E181" s="16"/>
      <c r="G181" s="17"/>
      <c r="H181" s="18"/>
      <c r="I181" s="1"/>
    </row>
    <row r="182" spans="1:9" s="6" customFormat="1">
      <c r="A182" s="13"/>
      <c r="B182" s="14"/>
      <c r="C182" s="14"/>
      <c r="D182" s="15"/>
      <c r="E182" s="16"/>
      <c r="G182" s="17"/>
      <c r="H182" s="18"/>
      <c r="I182" s="1"/>
    </row>
    <row r="183" spans="1:9" s="6" customFormat="1">
      <c r="A183" s="13"/>
      <c r="B183" s="14"/>
      <c r="C183" s="14"/>
      <c r="D183" s="15"/>
      <c r="E183" s="16"/>
      <c r="G183" s="17"/>
      <c r="H183" s="18"/>
      <c r="I183" s="1"/>
    </row>
    <row r="184" spans="1:9" s="6" customFormat="1">
      <c r="A184" s="13"/>
      <c r="B184" s="14"/>
      <c r="C184" s="14"/>
      <c r="D184" s="15"/>
      <c r="E184" s="16"/>
      <c r="G184" s="17"/>
      <c r="H184" s="18"/>
      <c r="I184" s="1"/>
    </row>
    <row r="185" spans="1:9" s="6" customFormat="1">
      <c r="A185" s="13"/>
      <c r="B185" s="14"/>
      <c r="C185" s="14"/>
      <c r="D185" s="15"/>
      <c r="E185" s="16"/>
      <c r="G185" s="17"/>
      <c r="H185" s="18"/>
      <c r="I185" s="1"/>
    </row>
    <row r="186" spans="1:9" s="6" customFormat="1">
      <c r="A186" s="13"/>
      <c r="B186" s="14"/>
      <c r="C186" s="14"/>
      <c r="D186" s="15"/>
      <c r="E186" s="16"/>
      <c r="G186" s="17"/>
      <c r="H186" s="18"/>
      <c r="I186" s="1"/>
    </row>
    <row r="187" spans="1:9" s="6" customFormat="1">
      <c r="A187" s="13"/>
      <c r="B187" s="14"/>
      <c r="C187" s="14"/>
      <c r="D187" s="15"/>
      <c r="E187" s="16"/>
      <c r="G187" s="17"/>
      <c r="H187" s="18"/>
      <c r="I187" s="1"/>
    </row>
    <row r="188" spans="1:9" s="6" customFormat="1">
      <c r="A188" s="13"/>
      <c r="B188" s="14"/>
      <c r="C188" s="14"/>
      <c r="D188" s="15"/>
      <c r="E188" s="16"/>
      <c r="G188" s="17"/>
      <c r="H188" s="18"/>
      <c r="I188" s="1"/>
    </row>
    <row r="189" spans="1:9" s="6" customFormat="1">
      <c r="A189" s="13"/>
      <c r="B189" s="14"/>
      <c r="C189" s="14"/>
      <c r="D189" s="15"/>
      <c r="E189" s="16"/>
      <c r="G189" s="17"/>
      <c r="H189" s="18"/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2" orientation="portrait" r:id="rId1"/>
  <headerFooter alignWithMargins="0"/>
  <rowBreaks count="1" manualBreakCount="1">
    <brk id="7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Валиева Зульфия Мустафовна</cp:lastModifiedBy>
  <cp:lastPrinted>2022-04-19T06:57:12Z</cp:lastPrinted>
  <dcterms:created xsi:type="dcterms:W3CDTF">2005-02-07T11:49:35Z</dcterms:created>
  <dcterms:modified xsi:type="dcterms:W3CDTF">2022-04-19T06:57:25Z</dcterms:modified>
</cp:coreProperties>
</file>