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36" windowWidth="13332" windowHeight="6600"/>
  </bookViews>
  <sheets>
    <sheet name="Лист4" sheetId="4" r:id="rId1"/>
  </sheets>
  <definedNames>
    <definedName name="_xlnm.Print_Titles" localSheetId="0">Лист4!$2:$4</definedName>
  </definedNames>
  <calcPr calcId="124519" iterate="1"/>
</workbook>
</file>

<file path=xl/calcChain.xml><?xml version="1.0" encoding="utf-8"?>
<calcChain xmlns="http://schemas.openxmlformats.org/spreadsheetml/2006/main">
  <c r="H6" i="4"/>
  <c r="H7"/>
  <c r="H8"/>
  <c r="H9"/>
  <c r="H10"/>
  <c r="H12"/>
  <c r="H13"/>
  <c r="H14"/>
  <c r="H16"/>
  <c r="H18"/>
  <c r="H19"/>
  <c r="H20"/>
  <c r="H21"/>
  <c r="H22"/>
  <c r="H23"/>
  <c r="H24"/>
  <c r="H26"/>
  <c r="H27"/>
  <c r="H28"/>
  <c r="H29"/>
  <c r="H30"/>
  <c r="H31"/>
  <c r="H32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"/>
  <c r="F6"/>
  <c r="F7"/>
  <c r="F8"/>
  <c r="F9"/>
  <c r="F10"/>
  <c r="F11"/>
  <c r="F12"/>
  <c r="F13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7"/>
  <c r="F48"/>
  <c r="F49"/>
  <c r="F50"/>
  <c r="F51"/>
  <c r="F52"/>
  <c r="F53"/>
  <c r="F54"/>
  <c r="F55"/>
  <c r="F56"/>
  <c r="C36"/>
  <c r="C44" l="1"/>
  <c r="D13"/>
  <c r="E13"/>
  <c r="C13"/>
  <c r="D5"/>
  <c r="C27"/>
  <c r="C29" l="1"/>
  <c r="E27"/>
  <c r="D27"/>
  <c r="E36" l="1"/>
  <c r="D52"/>
  <c r="E52"/>
  <c r="C52"/>
  <c r="E44"/>
  <c r="D44"/>
  <c r="E29"/>
  <c r="D29"/>
  <c r="E5"/>
  <c r="E50"/>
  <c r="E48"/>
  <c r="E39"/>
  <c r="E22"/>
  <c r="E16"/>
  <c r="C50"/>
  <c r="C48"/>
  <c r="C39"/>
  <c r="C22"/>
  <c r="C16"/>
  <c r="C5"/>
  <c r="D50"/>
  <c r="D48"/>
  <c r="D39"/>
  <c r="D36"/>
  <c r="D22"/>
  <c r="D16"/>
  <c r="F5" l="1"/>
  <c r="D56"/>
  <c r="C56"/>
  <c r="E56"/>
</calcChain>
</file>

<file path=xl/sharedStrings.xml><?xml version="1.0" encoding="utf-8"?>
<sst xmlns="http://schemas.openxmlformats.org/spreadsheetml/2006/main" count="114" uniqueCount="112">
  <si>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</si>
  <si>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</si>
  <si>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внутреннего государственного и муниципального долга</t>
  </si>
  <si>
    <t>Периодическая печать и издательства</t>
  </si>
  <si>
    <t>Другие вопросы в области физической культуры и спорта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</si>
  <si>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</si>
  <si>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</si>
  <si>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</si>
  <si>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</si>
  <si>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</si>
  <si>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</si>
  <si>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</si>
  <si>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</si>
  <si>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</si>
  <si>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</si>
  <si>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</si>
  <si>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</si>
  <si>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</si>
  <si>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</si>
  <si>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</si>
  <si>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</si>
  <si>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</si>
  <si>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</si>
  <si>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</si>
  <si>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</si>
  <si>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</si>
  <si>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</si>
  <si>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</si>
  <si>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</si>
  <si>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</si>
  <si>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Транспорт</t>
  </si>
  <si>
    <t>тыс.руб.</t>
  </si>
  <si>
    <t>ИТОГО</t>
  </si>
  <si>
    <t xml:space="preserve">+                              -  </t>
  </si>
  <si>
    <t>%</t>
  </si>
  <si>
    <t>КБК</t>
  </si>
  <si>
    <t>0100</t>
  </si>
  <si>
    <t>0102</t>
  </si>
  <si>
    <t>0103</t>
  </si>
  <si>
    <t>0104</t>
  </si>
  <si>
    <t>0106</t>
  </si>
  <si>
    <t>0111</t>
  </si>
  <si>
    <t>0113</t>
  </si>
  <si>
    <t>0300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</si>
  <si>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</si>
  <si>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</si>
  <si>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</si>
  <si>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</si>
  <si>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</si>
  <si>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</si>
  <si>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</si>
  <si>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</si>
  <si>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</si>
  <si>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</si>
  <si>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</si>
  <si>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</si>
  <si>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</si>
  <si>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</si>
  <si>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</si>
  <si>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</si>
  <si>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</si>
  <si>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</si>
  <si>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</si>
  <si>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</si>
  <si>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</si>
  <si>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</si>
  <si>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</si>
  <si>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</si>
  <si>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</si>
  <si>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</si>
  <si>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</si>
  <si>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</si>
  <si>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</si>
  <si>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</si>
  <si>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</si>
  <si>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</si>
  <si>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</si>
  <si>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0105</t>
  </si>
  <si>
    <t>Судебная система</t>
  </si>
  <si>
    <t>Итого по разделу  "Национальная безопасность и правоохранительная деятельность"</t>
  </si>
  <si>
    <t>Итого по разделу "Национальная экономика"</t>
  </si>
  <si>
    <t>Итого по разделу "Жилищно-коммунальное хозяйство"</t>
  </si>
  <si>
    <t>Итого по разделу "Образование"</t>
  </si>
  <si>
    <t>Итого по разделу "Культура, кинематография"</t>
  </si>
  <si>
    <t>Итого по разделу "Общегосударственные вопросы"</t>
  </si>
  <si>
    <t>Итого по разделу  "Социальная политика"</t>
  </si>
  <si>
    <t>Итого по разделу "Физическая культура и спорт"</t>
  </si>
  <si>
    <t>Итого по разделу "Средства массовой информации"</t>
  </si>
  <si>
    <t>Итого по разделу  "Обслуживание государственного и муниципального долга"</t>
  </si>
  <si>
    <t>Итого по разделу "Межбюджетные трансферты бюджетам субъектов РФ и муниципальных образований общего характера"</t>
  </si>
  <si>
    <t>0703</t>
  </si>
  <si>
    <t>Дополнительное образование детей</t>
  </si>
  <si>
    <t>1101</t>
  </si>
  <si>
    <t xml:space="preserve">Физическая культура </t>
  </si>
  <si>
    <t>0705</t>
  </si>
  <si>
    <t>Профессиональная подготовка, переподготовка и повышение квалификации</t>
  </si>
  <si>
    <t>0600</t>
  </si>
  <si>
    <t>Охрана окружающей среды</t>
  </si>
  <si>
    <t>0605</t>
  </si>
  <si>
    <t>Другие вопросы в области охраны окружающей среды</t>
  </si>
  <si>
    <t>План на 2021 год</t>
  </si>
  <si>
    <t>% исполнения к  плану 2021 года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</si>
  <si>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</si>
  <si>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</si>
  <si>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</si>
  <si>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</si>
  <si>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1102</t>
  </si>
  <si>
    <t>Массовый спорт</t>
  </si>
  <si>
    <t>Исполнение по расходам бюджета Балаковского муниципального района за  2021 год</t>
  </si>
  <si>
    <t>Исполнение за 2020 год</t>
  </si>
  <si>
    <t xml:space="preserve">Исполнение за 2021 год </t>
  </si>
  <si>
    <t>Изменения к исполнению за  2020 год</t>
  </si>
</sst>
</file>

<file path=xl/styles.xml><?xml version="1.0" encoding="utf-8"?>
<styleSheet xmlns="http://schemas.openxmlformats.org/spreadsheetml/2006/main">
  <numFmts count="3">
    <numFmt numFmtId="164" formatCode="0000"/>
    <numFmt numFmtId="165" formatCode="000\.00\.000\.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2">
    <xf numFmtId="0" fontId="0" fillId="0" borderId="0" xfId="0"/>
    <xf numFmtId="165" fontId="2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0" borderId="0" xfId="0"/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Border="1"/>
    <xf numFmtId="166" fontId="9" fillId="0" borderId="1" xfId="0" applyNumberFormat="1" applyFont="1" applyFill="1" applyBorder="1"/>
    <xf numFmtId="166" fontId="10" fillId="0" borderId="1" xfId="0" applyNumberFormat="1" applyFont="1" applyBorder="1"/>
    <xf numFmtId="166" fontId="5" fillId="0" borderId="1" xfId="1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/>
    <xf numFmtId="0" fontId="6" fillId="0" borderId="0" xfId="0" applyFont="1" applyAlignment="1">
      <alignment horizontal="right"/>
    </xf>
    <xf numFmtId="164" fontId="4" fillId="0" borderId="1" xfId="1" applyNumberFormat="1" applyFont="1" applyFill="1" applyBorder="1" applyAlignment="1" applyProtection="1">
      <alignment wrapText="1"/>
      <protection hidden="1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right" wrapText="1"/>
      <protection hidden="1"/>
    </xf>
    <xf numFmtId="49" fontId="5" fillId="0" borderId="1" xfId="1" applyNumberFormat="1" applyFont="1" applyFill="1" applyBorder="1" applyAlignment="1" applyProtection="1">
      <alignment horizontal="right" wrapText="1"/>
      <protection hidden="1"/>
    </xf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2"/>
  <sheetViews>
    <sheetView tabSelected="1" workbookViewId="0">
      <pane xSplit="4" ySplit="6" topLeftCell="E53" activePane="bottomRight" state="frozen"/>
      <selection pane="topRight" activeCell="E1" sqref="E1"/>
      <selection pane="bottomLeft" activeCell="A7" sqref="A7"/>
      <selection pane="bottomRight" activeCell="H11" sqref="H11"/>
    </sheetView>
  </sheetViews>
  <sheetFormatPr defaultRowHeight="14.4"/>
  <cols>
    <col min="1" max="1" width="64.33203125" customWidth="1"/>
    <col min="2" max="2" width="12.6640625" style="12" customWidth="1"/>
    <col min="3" max="3" width="18" customWidth="1"/>
    <col min="4" max="4" width="16.6640625" customWidth="1"/>
    <col min="5" max="5" width="18" customWidth="1"/>
    <col min="6" max="6" width="17.21875" customWidth="1"/>
    <col min="7" max="7" width="16.109375" customWidth="1"/>
    <col min="8" max="8" width="11.5546875" customWidth="1"/>
  </cols>
  <sheetData>
    <row r="1" spans="1:13" s="12" customFormat="1" ht="17.399999999999999">
      <c r="A1" s="19" t="s">
        <v>108</v>
      </c>
      <c r="B1" s="19"/>
      <c r="C1" s="19"/>
      <c r="D1" s="19"/>
      <c r="E1" s="19"/>
      <c r="F1" s="19"/>
      <c r="G1" s="19"/>
      <c r="H1" s="19"/>
    </row>
    <row r="2" spans="1:13">
      <c r="H2" s="13" t="s">
        <v>31</v>
      </c>
    </row>
    <row r="3" spans="1:13" s="12" customFormat="1" ht="51.6" customHeight="1">
      <c r="A3" s="21" t="s">
        <v>28</v>
      </c>
      <c r="B3" s="21" t="s">
        <v>35</v>
      </c>
      <c r="C3" s="21" t="s">
        <v>109</v>
      </c>
      <c r="D3" s="21" t="s">
        <v>100</v>
      </c>
      <c r="E3" s="21" t="s">
        <v>110</v>
      </c>
      <c r="F3" s="20" t="s">
        <v>101</v>
      </c>
      <c r="G3" s="20" t="s">
        <v>111</v>
      </c>
      <c r="H3" s="20"/>
    </row>
    <row r="4" spans="1:13" ht="61.2" customHeight="1">
      <c r="A4" s="21"/>
      <c r="B4" s="21"/>
      <c r="C4" s="21"/>
      <c r="D4" s="21"/>
      <c r="E4" s="21"/>
      <c r="F4" s="20"/>
      <c r="G4" s="15" t="s">
        <v>33</v>
      </c>
      <c r="H4" s="16" t="s">
        <v>34</v>
      </c>
      <c r="I4" s="12"/>
    </row>
    <row r="5" spans="1:13" ht="26.4" customHeight="1">
      <c r="A5" s="4" t="s">
        <v>84</v>
      </c>
      <c r="B5" s="17" t="s">
        <v>36</v>
      </c>
      <c r="C5" s="5">
        <f>SUM(C7:C12)+C6</f>
        <v>292465.39999999997</v>
      </c>
      <c r="D5" s="5">
        <f>SUM(D6:D12)</f>
        <v>351005.4</v>
      </c>
      <c r="E5" s="5">
        <f>SUM(E6:E12)</f>
        <v>327539</v>
      </c>
      <c r="F5" s="5">
        <f>E5/D5%</f>
        <v>93.314518807972746</v>
      </c>
      <c r="G5" s="5">
        <f>E5-C5</f>
        <v>35073.600000000035</v>
      </c>
      <c r="H5" s="5">
        <f>E5/C5%</f>
        <v>111.99239294631093</v>
      </c>
      <c r="I5" s="1"/>
      <c r="J5" s="1"/>
      <c r="K5" s="1"/>
      <c r="L5" s="1"/>
      <c r="M5" s="2"/>
    </row>
    <row r="6" spans="1:13" s="3" customFormat="1" ht="43.8" customHeight="1">
      <c r="A6" s="6" t="s">
        <v>29</v>
      </c>
      <c r="B6" s="18" t="s">
        <v>37</v>
      </c>
      <c r="C6" s="10">
        <v>2616.1999999999998</v>
      </c>
      <c r="D6" s="7">
        <v>3151.1</v>
      </c>
      <c r="E6" s="7">
        <v>3113.1</v>
      </c>
      <c r="F6" s="7">
        <f t="shared" ref="F6:F56" si="0">E6/D6%</f>
        <v>98.794071911396017</v>
      </c>
      <c r="G6" s="7">
        <f t="shared" ref="G6:G56" si="1">E6-C6</f>
        <v>496.90000000000009</v>
      </c>
      <c r="H6" s="7">
        <f t="shared" ref="H6:H56" si="2">E6/C6%</f>
        <v>118.99319623881966</v>
      </c>
      <c r="I6" s="1"/>
      <c r="J6" s="1"/>
      <c r="K6" s="1"/>
      <c r="L6" s="1"/>
      <c r="M6" s="2"/>
    </row>
    <row r="7" spans="1:13" ht="61.8" customHeight="1">
      <c r="A7" s="6" t="s">
        <v>27</v>
      </c>
      <c r="B7" s="18" t="s">
        <v>38</v>
      </c>
      <c r="C7" s="7">
        <v>9866.4</v>
      </c>
      <c r="D7" s="7">
        <v>11981.8</v>
      </c>
      <c r="E7" s="7">
        <v>10407.5</v>
      </c>
      <c r="F7" s="7">
        <f t="shared" si="0"/>
        <v>86.86090570698893</v>
      </c>
      <c r="G7" s="7">
        <f t="shared" si="1"/>
        <v>541.10000000000036</v>
      </c>
      <c r="H7" s="7">
        <f t="shared" si="2"/>
        <v>105.48426984513095</v>
      </c>
      <c r="I7" s="2"/>
      <c r="J7" s="2"/>
      <c r="K7" s="2"/>
      <c r="L7" s="2"/>
      <c r="M7" s="2"/>
    </row>
    <row r="8" spans="1:13" ht="70.8" customHeight="1">
      <c r="A8" s="6" t="s">
        <v>26</v>
      </c>
      <c r="B8" s="18" t="s">
        <v>39</v>
      </c>
      <c r="C8" s="7">
        <v>92571.5</v>
      </c>
      <c r="D8" s="7">
        <v>110350.5</v>
      </c>
      <c r="E8" s="7">
        <v>102272.8</v>
      </c>
      <c r="F8" s="7">
        <f t="shared" si="0"/>
        <v>92.679960670771763</v>
      </c>
      <c r="G8" s="7">
        <f t="shared" si="1"/>
        <v>9701.3000000000029</v>
      </c>
      <c r="H8" s="7">
        <f t="shared" si="2"/>
        <v>110.47979129645734</v>
      </c>
      <c r="I8" s="2"/>
      <c r="J8" s="2"/>
      <c r="K8" s="2"/>
      <c r="L8" s="2"/>
      <c r="M8" s="2"/>
    </row>
    <row r="9" spans="1:13" s="12" customFormat="1" ht="28.2" customHeight="1">
      <c r="A9" s="6" t="s">
        <v>78</v>
      </c>
      <c r="B9" s="18" t="s">
        <v>77</v>
      </c>
      <c r="C9" s="7">
        <v>52.1</v>
      </c>
      <c r="D9" s="7">
        <v>41.6</v>
      </c>
      <c r="E9" s="7">
        <v>27.9</v>
      </c>
      <c r="F9" s="7">
        <f t="shared" si="0"/>
        <v>67.067307692307679</v>
      </c>
      <c r="G9" s="7">
        <f t="shared" si="1"/>
        <v>-24.200000000000003</v>
      </c>
      <c r="H9" s="7">
        <f t="shared" si="2"/>
        <v>53.550863723608444</v>
      </c>
      <c r="I9" s="2"/>
      <c r="J9" s="2"/>
      <c r="K9" s="2"/>
      <c r="L9" s="2"/>
      <c r="M9" s="2"/>
    </row>
    <row r="10" spans="1:13" ht="59.4" customHeight="1">
      <c r="A10" s="6" t="s">
        <v>25</v>
      </c>
      <c r="B10" s="18" t="s">
        <v>40</v>
      </c>
      <c r="C10" s="7">
        <v>42699.3</v>
      </c>
      <c r="D10" s="7">
        <v>46697.1</v>
      </c>
      <c r="E10" s="7">
        <v>45871.6</v>
      </c>
      <c r="F10" s="7">
        <f t="shared" si="0"/>
        <v>98.232224270886192</v>
      </c>
      <c r="G10" s="7">
        <f t="shared" si="1"/>
        <v>3172.2999999999956</v>
      </c>
      <c r="H10" s="7">
        <f t="shared" si="2"/>
        <v>107.42939579805757</v>
      </c>
      <c r="I10" s="2"/>
      <c r="J10" s="2"/>
      <c r="K10" s="2"/>
      <c r="L10" s="2"/>
      <c r="M10" s="2"/>
    </row>
    <row r="11" spans="1:13" ht="27" customHeight="1">
      <c r="A11" s="6" t="s">
        <v>24</v>
      </c>
      <c r="B11" s="18" t="s">
        <v>41</v>
      </c>
      <c r="C11" s="8"/>
      <c r="D11" s="8">
        <v>226.5</v>
      </c>
      <c r="E11" s="7"/>
      <c r="F11" s="7">
        <f t="shared" si="0"/>
        <v>0</v>
      </c>
      <c r="G11" s="7">
        <f t="shared" si="1"/>
        <v>0</v>
      </c>
      <c r="H11" s="7"/>
      <c r="I11" s="2"/>
      <c r="J11" s="2"/>
      <c r="K11" s="2"/>
      <c r="L11" s="2"/>
      <c r="M11" s="2"/>
    </row>
    <row r="12" spans="1:13" ht="28.2" customHeight="1">
      <c r="A12" s="6" t="s">
        <v>23</v>
      </c>
      <c r="B12" s="18" t="s">
        <v>42</v>
      </c>
      <c r="C12" s="8">
        <v>144659.9</v>
      </c>
      <c r="D12" s="8">
        <v>178556.79999999999</v>
      </c>
      <c r="E12" s="8">
        <v>165846.1</v>
      </c>
      <c r="F12" s="8">
        <f t="shared" si="0"/>
        <v>92.881424846323412</v>
      </c>
      <c r="G12" s="8">
        <f t="shared" si="1"/>
        <v>21186.200000000012</v>
      </c>
      <c r="H12" s="8">
        <f t="shared" si="2"/>
        <v>114.64552374223956</v>
      </c>
      <c r="I12" s="2"/>
      <c r="J12" s="2"/>
      <c r="K12" s="2"/>
      <c r="L12" s="2"/>
      <c r="M12" s="2"/>
    </row>
    <row r="13" spans="1:13" ht="34.799999999999997" customHeight="1">
      <c r="A13" s="4" t="s">
        <v>79</v>
      </c>
      <c r="B13" s="17" t="s">
        <v>43</v>
      </c>
      <c r="C13" s="5">
        <f>C14+C15</f>
        <v>16710.7</v>
      </c>
      <c r="D13" s="5">
        <f t="shared" ref="D13:E13" si="3">D14+D15</f>
        <v>18234.8</v>
      </c>
      <c r="E13" s="5">
        <f t="shared" si="3"/>
        <v>17254.900000000001</v>
      </c>
      <c r="F13" s="5">
        <f t="shared" si="0"/>
        <v>94.626209226314529</v>
      </c>
      <c r="G13" s="5">
        <f t="shared" si="1"/>
        <v>544.20000000000073</v>
      </c>
      <c r="H13" s="5">
        <f t="shared" si="2"/>
        <v>103.25659607317468</v>
      </c>
      <c r="I13" s="1"/>
      <c r="J13" s="1"/>
      <c r="K13" s="1"/>
      <c r="L13" s="1"/>
      <c r="M13" s="2"/>
    </row>
    <row r="14" spans="1:13" s="12" customFormat="1" ht="57" customHeight="1">
      <c r="A14" s="6" t="s">
        <v>105</v>
      </c>
      <c r="B14" s="18" t="s">
        <v>104</v>
      </c>
      <c r="C14" s="7">
        <v>16710.7</v>
      </c>
      <c r="D14" s="7"/>
      <c r="E14" s="7"/>
      <c r="F14" s="7"/>
      <c r="G14" s="7">
        <f t="shared" si="1"/>
        <v>-16710.7</v>
      </c>
      <c r="H14" s="7">
        <f t="shared" si="2"/>
        <v>0</v>
      </c>
      <c r="I14" s="2"/>
      <c r="J14" s="2"/>
      <c r="K14" s="2"/>
      <c r="L14" s="2"/>
      <c r="M14" s="2"/>
    </row>
    <row r="15" spans="1:13" ht="57" customHeight="1">
      <c r="A15" s="6" t="s">
        <v>103</v>
      </c>
      <c r="B15" s="18" t="s">
        <v>102</v>
      </c>
      <c r="C15" s="7"/>
      <c r="D15" s="7">
        <v>18234.8</v>
      </c>
      <c r="E15" s="7">
        <v>17254.900000000001</v>
      </c>
      <c r="F15" s="7">
        <f t="shared" si="0"/>
        <v>94.626209226314529</v>
      </c>
      <c r="G15" s="7">
        <f t="shared" si="1"/>
        <v>17254.900000000001</v>
      </c>
      <c r="H15" s="7"/>
      <c r="I15" s="2"/>
      <c r="J15" s="2"/>
      <c r="K15" s="2"/>
      <c r="L15" s="2"/>
      <c r="M15" s="2"/>
    </row>
    <row r="16" spans="1:13" ht="17.399999999999999">
      <c r="A16" s="4" t="s">
        <v>80</v>
      </c>
      <c r="B16" s="17" t="s">
        <v>44</v>
      </c>
      <c r="C16" s="5">
        <f>SUM(C17:C21)</f>
        <v>85091.199999999997</v>
      </c>
      <c r="D16" s="5">
        <f>SUM(D17:D21)</f>
        <v>249850.09999999998</v>
      </c>
      <c r="E16" s="5">
        <f>SUM(E17:E21)</f>
        <v>215856.7</v>
      </c>
      <c r="F16" s="5">
        <f t="shared" si="0"/>
        <v>86.394482131486058</v>
      </c>
      <c r="G16" s="5">
        <f t="shared" si="1"/>
        <v>130765.50000000001</v>
      </c>
      <c r="H16" s="5">
        <f t="shared" si="2"/>
        <v>253.67687845511642</v>
      </c>
      <c r="I16" s="1"/>
      <c r="J16" s="1"/>
      <c r="K16" s="1"/>
      <c r="L16" s="1"/>
      <c r="M16" s="2"/>
    </row>
    <row r="17" spans="1:13" ht="18">
      <c r="A17" s="6" t="s">
        <v>22</v>
      </c>
      <c r="B17" s="18" t="s">
        <v>45</v>
      </c>
      <c r="C17" s="7">
        <v>0</v>
      </c>
      <c r="D17" s="7">
        <v>128.19999999999999</v>
      </c>
      <c r="E17" s="7">
        <v>0</v>
      </c>
      <c r="F17" s="7">
        <f t="shared" si="0"/>
        <v>0</v>
      </c>
      <c r="G17" s="7">
        <f t="shared" si="1"/>
        <v>0</v>
      </c>
      <c r="H17" s="7"/>
      <c r="I17" s="2"/>
      <c r="J17" s="2"/>
      <c r="K17" s="2"/>
      <c r="L17" s="2"/>
      <c r="M17" s="2"/>
    </row>
    <row r="18" spans="1:13" ht="18">
      <c r="A18" s="6" t="s">
        <v>21</v>
      </c>
      <c r="B18" s="18" t="s">
        <v>46</v>
      </c>
      <c r="C18" s="7">
        <v>157.19999999999999</v>
      </c>
      <c r="D18" s="7">
        <v>96.1</v>
      </c>
      <c r="E18" s="7">
        <v>96.1</v>
      </c>
      <c r="F18" s="7">
        <f t="shared" si="0"/>
        <v>100</v>
      </c>
      <c r="G18" s="7">
        <f t="shared" si="1"/>
        <v>-61.099999999999994</v>
      </c>
      <c r="H18" s="7">
        <f t="shared" si="2"/>
        <v>61.132315521628499</v>
      </c>
      <c r="I18" s="2"/>
      <c r="J18" s="2"/>
      <c r="K18" s="2"/>
      <c r="L18" s="2"/>
      <c r="M18" s="2"/>
    </row>
    <row r="19" spans="1:13" s="11" customFormat="1" ht="18">
      <c r="A19" s="6" t="s">
        <v>30</v>
      </c>
      <c r="B19" s="18" t="s">
        <v>47</v>
      </c>
      <c r="C19" s="7">
        <v>277.89999999999998</v>
      </c>
      <c r="D19" s="7">
        <v>487</v>
      </c>
      <c r="E19" s="7">
        <v>334.5</v>
      </c>
      <c r="F19" s="7">
        <f t="shared" si="0"/>
        <v>68.685831622176593</v>
      </c>
      <c r="G19" s="7">
        <f t="shared" si="1"/>
        <v>56.600000000000023</v>
      </c>
      <c r="H19" s="7">
        <f t="shared" si="2"/>
        <v>120.36703850305865</v>
      </c>
      <c r="I19" s="2"/>
      <c r="J19" s="2"/>
      <c r="K19" s="2"/>
      <c r="L19" s="2"/>
      <c r="M19" s="2"/>
    </row>
    <row r="20" spans="1:13" ht="18">
      <c r="A20" s="6" t="s">
        <v>20</v>
      </c>
      <c r="B20" s="18" t="s">
        <v>48</v>
      </c>
      <c r="C20" s="7">
        <v>76142.899999999994</v>
      </c>
      <c r="D20" s="7">
        <v>241395</v>
      </c>
      <c r="E20" s="7">
        <v>208023.5</v>
      </c>
      <c r="F20" s="7">
        <f t="shared" si="0"/>
        <v>86.175562874127479</v>
      </c>
      <c r="G20" s="7">
        <f t="shared" si="1"/>
        <v>131880.6</v>
      </c>
      <c r="H20" s="7">
        <f t="shared" si="2"/>
        <v>273.20144097479869</v>
      </c>
      <c r="I20" s="2"/>
      <c r="J20" s="2"/>
      <c r="K20" s="2"/>
      <c r="L20" s="2"/>
      <c r="M20" s="2"/>
    </row>
    <row r="21" spans="1:13" ht="18">
      <c r="A21" s="6" t="s">
        <v>19</v>
      </c>
      <c r="B21" s="18" t="s">
        <v>49</v>
      </c>
      <c r="C21" s="7">
        <v>8513.2000000000007</v>
      </c>
      <c r="D21" s="7">
        <v>7743.8</v>
      </c>
      <c r="E21" s="7">
        <v>7402.6</v>
      </c>
      <c r="F21" s="7">
        <f t="shared" si="0"/>
        <v>95.593894470415037</v>
      </c>
      <c r="G21" s="7">
        <f t="shared" si="1"/>
        <v>-1110.6000000000004</v>
      </c>
      <c r="H21" s="7">
        <f t="shared" si="2"/>
        <v>86.954376732603492</v>
      </c>
      <c r="I21" s="2"/>
      <c r="J21" s="2"/>
      <c r="K21" s="2"/>
      <c r="L21" s="2"/>
      <c r="M21" s="2"/>
    </row>
    <row r="22" spans="1:13" ht="34.799999999999997">
      <c r="A22" s="4" t="s">
        <v>81</v>
      </c>
      <c r="B22" s="17" t="s">
        <v>50</v>
      </c>
      <c r="C22" s="5">
        <f>C23+C24+C25+C26</f>
        <v>284294.60000000003</v>
      </c>
      <c r="D22" s="5">
        <f>D23+D24+D25+D26</f>
        <v>72027.600000000006</v>
      </c>
      <c r="E22" s="5">
        <f>E23+E24+E25+E26</f>
        <v>68191.7</v>
      </c>
      <c r="F22" s="5">
        <f t="shared" si="0"/>
        <v>94.67440259011822</v>
      </c>
      <c r="G22" s="5">
        <f t="shared" si="1"/>
        <v>-216102.90000000002</v>
      </c>
      <c r="H22" s="5">
        <f t="shared" si="2"/>
        <v>23.986280428822774</v>
      </c>
      <c r="I22" s="1"/>
      <c r="J22" s="1"/>
      <c r="K22" s="1"/>
      <c r="L22" s="1"/>
      <c r="M22" s="2"/>
    </row>
    <row r="23" spans="1:13" ht="18">
      <c r="A23" s="6" t="s">
        <v>18</v>
      </c>
      <c r="B23" s="18" t="s">
        <v>51</v>
      </c>
      <c r="C23" s="7">
        <v>258103.2</v>
      </c>
      <c r="D23" s="7">
        <v>21913.599999999999</v>
      </c>
      <c r="E23" s="7">
        <v>19324.8</v>
      </c>
      <c r="F23" s="7">
        <f t="shared" si="0"/>
        <v>88.186331775700936</v>
      </c>
      <c r="G23" s="7">
        <f t="shared" si="1"/>
        <v>-238778.40000000002</v>
      </c>
      <c r="H23" s="7">
        <f t="shared" si="2"/>
        <v>7.4872376630743043</v>
      </c>
      <c r="I23" s="2"/>
      <c r="J23" s="2"/>
      <c r="K23" s="2"/>
      <c r="L23" s="2"/>
      <c r="M23" s="2"/>
    </row>
    <row r="24" spans="1:13" ht="18">
      <c r="A24" s="6" t="s">
        <v>17</v>
      </c>
      <c r="B24" s="18" t="s">
        <v>52</v>
      </c>
      <c r="C24" s="7">
        <v>1458.6</v>
      </c>
      <c r="D24" s="7">
        <v>22314.6</v>
      </c>
      <c r="E24" s="7">
        <v>21230.9</v>
      </c>
      <c r="F24" s="7">
        <f t="shared" si="0"/>
        <v>95.143538311240192</v>
      </c>
      <c r="G24" s="7">
        <f t="shared" si="1"/>
        <v>19772.300000000003</v>
      </c>
      <c r="H24" s="7">
        <f t="shared" si="2"/>
        <v>1455.5669820375706</v>
      </c>
      <c r="I24" s="2"/>
      <c r="J24" s="2"/>
      <c r="K24" s="2"/>
      <c r="L24" s="2"/>
      <c r="M24" s="2"/>
    </row>
    <row r="25" spans="1:13" ht="18">
      <c r="A25" s="6" t="s">
        <v>16</v>
      </c>
      <c r="B25" s="18" t="s">
        <v>53</v>
      </c>
      <c r="C25" s="7">
        <v>0</v>
      </c>
      <c r="D25" s="7">
        <v>140.9</v>
      </c>
      <c r="E25" s="7">
        <v>140.9</v>
      </c>
      <c r="F25" s="7">
        <f t="shared" si="0"/>
        <v>100</v>
      </c>
      <c r="G25" s="7">
        <f t="shared" si="1"/>
        <v>140.9</v>
      </c>
      <c r="H25" s="7"/>
      <c r="I25" s="2"/>
      <c r="J25" s="2"/>
      <c r="K25" s="2"/>
      <c r="L25" s="2"/>
      <c r="M25" s="2"/>
    </row>
    <row r="26" spans="1:13" ht="36">
      <c r="A26" s="6" t="s">
        <v>15</v>
      </c>
      <c r="B26" s="18" t="s">
        <v>54</v>
      </c>
      <c r="C26" s="7">
        <v>24732.799999999999</v>
      </c>
      <c r="D26" s="7">
        <v>27658.5</v>
      </c>
      <c r="E26" s="7">
        <v>27495.1</v>
      </c>
      <c r="F26" s="7">
        <f t="shared" si="0"/>
        <v>99.409223204439868</v>
      </c>
      <c r="G26" s="7">
        <f t="shared" si="1"/>
        <v>2762.2999999999993</v>
      </c>
      <c r="H26" s="7">
        <f t="shared" si="2"/>
        <v>111.16856967266139</v>
      </c>
      <c r="I26" s="2"/>
      <c r="J26" s="2"/>
      <c r="K26" s="2"/>
      <c r="L26" s="2"/>
      <c r="M26" s="2"/>
    </row>
    <row r="27" spans="1:13" s="12" customFormat="1" ht="17.399999999999999" hidden="1">
      <c r="A27" s="4" t="s">
        <v>97</v>
      </c>
      <c r="B27" s="17" t="s">
        <v>96</v>
      </c>
      <c r="C27" s="5">
        <f>C28</f>
        <v>0</v>
      </c>
      <c r="D27" s="5">
        <f>D28</f>
        <v>0</v>
      </c>
      <c r="E27" s="5">
        <f t="shared" ref="E27" si="4">E28</f>
        <v>0</v>
      </c>
      <c r="F27" s="5" t="e">
        <f t="shared" si="0"/>
        <v>#DIV/0!</v>
      </c>
      <c r="G27" s="5">
        <f t="shared" si="1"/>
        <v>0</v>
      </c>
      <c r="H27" s="5" t="e">
        <f t="shared" si="2"/>
        <v>#DIV/0!</v>
      </c>
      <c r="I27" s="1"/>
      <c r="J27" s="1"/>
      <c r="K27" s="1"/>
      <c r="L27" s="1"/>
      <c r="M27" s="2"/>
    </row>
    <row r="28" spans="1:13" s="12" customFormat="1" ht="27.6" hidden="1" customHeight="1">
      <c r="A28" s="6" t="s">
        <v>99</v>
      </c>
      <c r="B28" s="18" t="s">
        <v>98</v>
      </c>
      <c r="C28" s="7">
        <v>0</v>
      </c>
      <c r="D28" s="7">
        <v>0</v>
      </c>
      <c r="E28" s="7">
        <v>0</v>
      </c>
      <c r="F28" s="7" t="e">
        <f t="shared" si="0"/>
        <v>#DIV/0!</v>
      </c>
      <c r="G28" s="7">
        <f t="shared" si="1"/>
        <v>0</v>
      </c>
      <c r="H28" s="7" t="e">
        <f t="shared" si="2"/>
        <v>#DIV/0!</v>
      </c>
      <c r="I28" s="2"/>
      <c r="J28" s="2"/>
      <c r="K28" s="2"/>
      <c r="L28" s="2"/>
      <c r="M28" s="2"/>
    </row>
    <row r="29" spans="1:13" ht="17.399999999999999">
      <c r="A29" s="4" t="s">
        <v>82</v>
      </c>
      <c r="B29" s="17" t="s">
        <v>55</v>
      </c>
      <c r="C29" s="5">
        <f>SUM(C30:C35)</f>
        <v>2276709.7000000002</v>
      </c>
      <c r="D29" s="5">
        <f>SUM(D30:D35)</f>
        <v>2652304.2999999998</v>
      </c>
      <c r="E29" s="5">
        <f>SUM(E30:E35)</f>
        <v>2615791.9000000004</v>
      </c>
      <c r="F29" s="5">
        <f t="shared" si="0"/>
        <v>98.623370629079048</v>
      </c>
      <c r="G29" s="5">
        <f t="shared" si="1"/>
        <v>339082.20000000019</v>
      </c>
      <c r="H29" s="5">
        <f t="shared" si="2"/>
        <v>114.89351936261352</v>
      </c>
      <c r="I29" s="1"/>
      <c r="J29" s="1"/>
      <c r="K29" s="1"/>
      <c r="L29" s="1"/>
      <c r="M29" s="2"/>
    </row>
    <row r="30" spans="1:13" ht="18">
      <c r="A30" s="6" t="s">
        <v>14</v>
      </c>
      <c r="B30" s="18" t="s">
        <v>56</v>
      </c>
      <c r="C30" s="7">
        <v>812206.1</v>
      </c>
      <c r="D30" s="7">
        <v>912377.4</v>
      </c>
      <c r="E30" s="7">
        <v>903220.9</v>
      </c>
      <c r="F30" s="7">
        <f t="shared" si="0"/>
        <v>98.996413107119935</v>
      </c>
      <c r="G30" s="7">
        <f t="shared" si="1"/>
        <v>91014.800000000047</v>
      </c>
      <c r="H30" s="7">
        <f t="shared" si="2"/>
        <v>111.20587496203242</v>
      </c>
      <c r="I30" s="2"/>
      <c r="J30" s="2"/>
      <c r="K30" s="2"/>
      <c r="L30" s="2"/>
      <c r="M30" s="2"/>
    </row>
    <row r="31" spans="1:13" ht="18">
      <c r="A31" s="6" t="s">
        <v>13</v>
      </c>
      <c r="B31" s="18" t="s">
        <v>57</v>
      </c>
      <c r="C31" s="7">
        <v>1243429.8</v>
      </c>
      <c r="D31" s="7">
        <v>1456402.5</v>
      </c>
      <c r="E31" s="7">
        <v>1435971.8</v>
      </c>
      <c r="F31" s="7">
        <f t="shared" si="0"/>
        <v>98.597180381110306</v>
      </c>
      <c r="G31" s="7">
        <f t="shared" si="1"/>
        <v>192542</v>
      </c>
      <c r="H31" s="7">
        <f t="shared" si="2"/>
        <v>115.48475032526967</v>
      </c>
      <c r="I31" s="2"/>
      <c r="J31" s="2"/>
      <c r="K31" s="2"/>
      <c r="L31" s="2"/>
      <c r="M31" s="2"/>
    </row>
    <row r="32" spans="1:13" s="12" customFormat="1" ht="18" customHeight="1">
      <c r="A32" s="6" t="s">
        <v>91</v>
      </c>
      <c r="B32" s="18" t="s">
        <v>90</v>
      </c>
      <c r="C32" s="7">
        <v>107450.5</v>
      </c>
      <c r="D32" s="7">
        <v>143215.5</v>
      </c>
      <c r="E32" s="7">
        <v>138741.4</v>
      </c>
      <c r="F32" s="7">
        <f t="shared" si="0"/>
        <v>96.875966637689359</v>
      </c>
      <c r="G32" s="7">
        <f t="shared" si="1"/>
        <v>31290.899999999994</v>
      </c>
      <c r="H32" s="7">
        <f t="shared" si="2"/>
        <v>129.1212232609434</v>
      </c>
      <c r="I32" s="2"/>
      <c r="J32" s="2"/>
      <c r="K32" s="2"/>
      <c r="L32" s="2"/>
      <c r="M32" s="2"/>
    </row>
    <row r="33" spans="1:13" s="12" customFormat="1" ht="33" customHeight="1">
      <c r="A33" s="6" t="s">
        <v>95</v>
      </c>
      <c r="B33" s="18" t="s">
        <v>94</v>
      </c>
      <c r="C33" s="7"/>
      <c r="D33" s="7">
        <v>112.3</v>
      </c>
      <c r="E33" s="7">
        <v>107.9</v>
      </c>
      <c r="F33" s="7">
        <f t="shared" si="0"/>
        <v>96.081923419412291</v>
      </c>
      <c r="G33" s="7">
        <f t="shared" si="1"/>
        <v>107.9</v>
      </c>
      <c r="H33" s="7"/>
      <c r="I33" s="2"/>
      <c r="J33" s="2"/>
      <c r="K33" s="2"/>
      <c r="L33" s="2"/>
      <c r="M33" s="2"/>
    </row>
    <row r="34" spans="1:13" ht="18">
      <c r="A34" s="6" t="s">
        <v>12</v>
      </c>
      <c r="B34" s="18" t="s">
        <v>58</v>
      </c>
      <c r="C34" s="7">
        <v>11550.6</v>
      </c>
      <c r="D34" s="7">
        <v>30522.2</v>
      </c>
      <c r="E34" s="7">
        <v>30080.7</v>
      </c>
      <c r="F34" s="7">
        <f t="shared" si="0"/>
        <v>98.553511870048695</v>
      </c>
      <c r="G34" s="7">
        <f t="shared" si="1"/>
        <v>18530.099999999999</v>
      </c>
      <c r="H34" s="7">
        <f t="shared" si="2"/>
        <v>260.42543244506777</v>
      </c>
      <c r="I34" s="2"/>
      <c r="J34" s="2"/>
      <c r="K34" s="2"/>
      <c r="L34" s="2"/>
      <c r="M34" s="2"/>
    </row>
    <row r="35" spans="1:13" ht="18">
      <c r="A35" s="6" t="s">
        <v>11</v>
      </c>
      <c r="B35" s="18" t="s">
        <v>59</v>
      </c>
      <c r="C35" s="7">
        <v>102072.7</v>
      </c>
      <c r="D35" s="7">
        <v>109674.4</v>
      </c>
      <c r="E35" s="7">
        <v>107669.2</v>
      </c>
      <c r="F35" s="7">
        <f t="shared" si="0"/>
        <v>98.171679079165244</v>
      </c>
      <c r="G35" s="7">
        <f t="shared" si="1"/>
        <v>5596.5</v>
      </c>
      <c r="H35" s="7">
        <f t="shared" si="2"/>
        <v>105.48285682655597</v>
      </c>
      <c r="I35" s="2"/>
      <c r="J35" s="2"/>
      <c r="K35" s="2"/>
      <c r="L35" s="2"/>
      <c r="M35" s="2"/>
    </row>
    <row r="36" spans="1:13" ht="17.399999999999999">
      <c r="A36" s="4" t="s">
        <v>83</v>
      </c>
      <c r="B36" s="17" t="s">
        <v>60</v>
      </c>
      <c r="C36" s="5">
        <f>C37+C38</f>
        <v>86510.5</v>
      </c>
      <c r="D36" s="5">
        <f>D37+D38</f>
        <v>155667.1</v>
      </c>
      <c r="E36" s="5">
        <f>E37+E38</f>
        <v>152570</v>
      </c>
      <c r="F36" s="5">
        <f t="shared" si="0"/>
        <v>98.010433803931591</v>
      </c>
      <c r="G36" s="5">
        <f t="shared" si="1"/>
        <v>66059.5</v>
      </c>
      <c r="H36" s="5">
        <f t="shared" si="2"/>
        <v>176.36009501736783</v>
      </c>
      <c r="I36" s="1"/>
      <c r="J36" s="1"/>
      <c r="K36" s="1"/>
      <c r="L36" s="1"/>
      <c r="M36" s="2"/>
    </row>
    <row r="37" spans="1:13" ht="18">
      <c r="A37" s="6" t="s">
        <v>10</v>
      </c>
      <c r="B37" s="18" t="s">
        <v>61</v>
      </c>
      <c r="C37" s="7">
        <v>60099.199999999997</v>
      </c>
      <c r="D37" s="7">
        <v>85916.3</v>
      </c>
      <c r="E37" s="7">
        <v>84409.2</v>
      </c>
      <c r="F37" s="7">
        <f t="shared" si="0"/>
        <v>98.245850903728396</v>
      </c>
      <c r="G37" s="7">
        <f t="shared" si="1"/>
        <v>24310</v>
      </c>
      <c r="H37" s="7">
        <f t="shared" si="2"/>
        <v>140.44978968106065</v>
      </c>
      <c r="I37" s="2"/>
      <c r="J37" s="2"/>
      <c r="K37" s="2"/>
      <c r="L37" s="2"/>
      <c r="M37" s="2"/>
    </row>
    <row r="38" spans="1:13" ht="18">
      <c r="A38" s="6" t="s">
        <v>9</v>
      </c>
      <c r="B38" s="18" t="s">
        <v>62</v>
      </c>
      <c r="C38" s="7">
        <v>26411.3</v>
      </c>
      <c r="D38" s="7">
        <v>69750.8</v>
      </c>
      <c r="E38" s="7">
        <v>68160.800000000003</v>
      </c>
      <c r="F38" s="7">
        <f t="shared" si="0"/>
        <v>97.720456252831511</v>
      </c>
      <c r="G38" s="7">
        <f t="shared" si="1"/>
        <v>41749.5</v>
      </c>
      <c r="H38" s="7">
        <f t="shared" si="2"/>
        <v>258.07438482770635</v>
      </c>
      <c r="I38" s="2"/>
      <c r="J38" s="2"/>
      <c r="K38" s="2"/>
      <c r="L38" s="2"/>
      <c r="M38" s="2"/>
    </row>
    <row r="39" spans="1:13" ht="29.4" customHeight="1">
      <c r="A39" s="4" t="s">
        <v>85</v>
      </c>
      <c r="B39" s="17" t="s">
        <v>63</v>
      </c>
      <c r="C39" s="5">
        <f>C40+C41+C42+C43</f>
        <v>139246.1</v>
      </c>
      <c r="D39" s="5">
        <f>D40+D41+D42+D43</f>
        <v>138929.5</v>
      </c>
      <c r="E39" s="5">
        <f>E40+E41+E42+E43</f>
        <v>138924.69999999998</v>
      </c>
      <c r="F39" s="5">
        <f t="shared" si="0"/>
        <v>99.996545010238989</v>
      </c>
      <c r="G39" s="5">
        <f t="shared" si="1"/>
        <v>-321.40000000002328</v>
      </c>
      <c r="H39" s="5">
        <f t="shared" si="2"/>
        <v>99.769185636078845</v>
      </c>
      <c r="I39" s="1"/>
      <c r="J39" s="1"/>
      <c r="K39" s="1"/>
      <c r="L39" s="1"/>
      <c r="M39" s="2"/>
    </row>
    <row r="40" spans="1:13" ht="18">
      <c r="A40" s="6" t="s">
        <v>8</v>
      </c>
      <c r="B40" s="18" t="s">
        <v>64</v>
      </c>
      <c r="C40" s="7">
        <v>6483</v>
      </c>
      <c r="D40" s="7">
        <v>6866.8</v>
      </c>
      <c r="E40" s="7">
        <v>6866.4</v>
      </c>
      <c r="F40" s="7">
        <f t="shared" si="0"/>
        <v>99.99417487039085</v>
      </c>
      <c r="G40" s="7">
        <f t="shared" si="1"/>
        <v>383.39999999999964</v>
      </c>
      <c r="H40" s="7">
        <f t="shared" si="2"/>
        <v>105.91392873669596</v>
      </c>
      <c r="I40" s="2"/>
      <c r="J40" s="2"/>
      <c r="K40" s="2"/>
      <c r="L40" s="2"/>
      <c r="M40" s="2"/>
    </row>
    <row r="41" spans="1:13" ht="18">
      <c r="A41" s="6" t="s">
        <v>7</v>
      </c>
      <c r="B41" s="18" t="s">
        <v>65</v>
      </c>
      <c r="C41" s="7">
        <v>83936.5</v>
      </c>
      <c r="D41" s="7">
        <v>73483.600000000006</v>
      </c>
      <c r="E41" s="7">
        <v>73482.899999999994</v>
      </c>
      <c r="F41" s="7">
        <f t="shared" si="0"/>
        <v>99.999047406496132</v>
      </c>
      <c r="G41" s="7">
        <f t="shared" si="1"/>
        <v>-10453.600000000006</v>
      </c>
      <c r="H41" s="7">
        <f t="shared" si="2"/>
        <v>87.545823330732148</v>
      </c>
      <c r="I41" s="2"/>
      <c r="J41" s="2"/>
      <c r="K41" s="2"/>
      <c r="L41" s="2"/>
      <c r="M41" s="2"/>
    </row>
    <row r="42" spans="1:13" ht="18">
      <c r="A42" s="6" t="s">
        <v>6</v>
      </c>
      <c r="B42" s="18" t="s">
        <v>66</v>
      </c>
      <c r="C42" s="7">
        <v>48826.6</v>
      </c>
      <c r="D42" s="7">
        <v>58579.1</v>
      </c>
      <c r="E42" s="7">
        <v>58575.4</v>
      </c>
      <c r="F42" s="7">
        <f t="shared" si="0"/>
        <v>99.993683754103444</v>
      </c>
      <c r="G42" s="7">
        <f t="shared" si="1"/>
        <v>9748.8000000000029</v>
      </c>
      <c r="H42" s="7">
        <f t="shared" si="2"/>
        <v>119.96616598329601</v>
      </c>
      <c r="I42" s="2"/>
      <c r="J42" s="2"/>
      <c r="K42" s="2"/>
      <c r="L42" s="2"/>
      <c r="M42" s="2"/>
    </row>
    <row r="43" spans="1:13" ht="18" hidden="1">
      <c r="A43" s="6" t="s">
        <v>5</v>
      </c>
      <c r="B43" s="18" t="s">
        <v>67</v>
      </c>
      <c r="C43" s="7">
        <v>0</v>
      </c>
      <c r="D43" s="7"/>
      <c r="E43" s="7"/>
      <c r="F43" s="7" t="e">
        <f t="shared" si="0"/>
        <v>#DIV/0!</v>
      </c>
      <c r="G43" s="7">
        <f t="shared" si="1"/>
        <v>0</v>
      </c>
      <c r="H43" s="7" t="e">
        <f t="shared" si="2"/>
        <v>#DIV/0!</v>
      </c>
      <c r="I43" s="2"/>
      <c r="J43" s="2"/>
      <c r="K43" s="2"/>
      <c r="L43" s="2"/>
      <c r="M43" s="2"/>
    </row>
    <row r="44" spans="1:13" ht="33" customHeight="1">
      <c r="A44" s="4" t="s">
        <v>86</v>
      </c>
      <c r="B44" s="17" t="s">
        <v>68</v>
      </c>
      <c r="C44" s="5">
        <f>C45+C47+C46</f>
        <v>105068.59999999999</v>
      </c>
      <c r="D44" s="5">
        <f>D45+D47</f>
        <v>145742.39999999999</v>
      </c>
      <c r="E44" s="5">
        <f>E45+E47</f>
        <v>143459.5</v>
      </c>
      <c r="F44" s="5">
        <f t="shared" si="0"/>
        <v>98.433606143442134</v>
      </c>
      <c r="G44" s="5">
        <f t="shared" si="1"/>
        <v>38390.900000000009</v>
      </c>
      <c r="H44" s="5">
        <f t="shared" si="2"/>
        <v>136.53888983007295</v>
      </c>
      <c r="I44" s="1"/>
      <c r="J44" s="1"/>
      <c r="K44" s="1"/>
      <c r="L44" s="1"/>
      <c r="M44" s="2"/>
    </row>
    <row r="45" spans="1:13" s="12" customFormat="1" ht="25.2" customHeight="1">
      <c r="A45" s="6" t="s">
        <v>93</v>
      </c>
      <c r="B45" s="18" t="s">
        <v>92</v>
      </c>
      <c r="C45" s="7">
        <v>100710.9</v>
      </c>
      <c r="D45" s="7">
        <v>141669.29999999999</v>
      </c>
      <c r="E45" s="7">
        <v>139500.20000000001</v>
      </c>
      <c r="F45" s="7">
        <f t="shared" si="0"/>
        <v>98.468899048700052</v>
      </c>
      <c r="G45" s="7">
        <f t="shared" si="1"/>
        <v>38789.300000000017</v>
      </c>
      <c r="H45" s="7">
        <f t="shared" si="2"/>
        <v>138.51549335772</v>
      </c>
      <c r="I45" s="2"/>
      <c r="J45" s="2"/>
      <c r="K45" s="2"/>
      <c r="L45" s="2"/>
      <c r="M45" s="2"/>
    </row>
    <row r="46" spans="1:13" s="12" customFormat="1" ht="25.2" customHeight="1">
      <c r="A46" s="6" t="s">
        <v>107</v>
      </c>
      <c r="B46" s="18" t="s">
        <v>106</v>
      </c>
      <c r="C46" s="7">
        <v>530</v>
      </c>
      <c r="D46" s="7"/>
      <c r="E46" s="7"/>
      <c r="F46" s="7"/>
      <c r="G46" s="7">
        <f t="shared" si="1"/>
        <v>-530</v>
      </c>
      <c r="H46" s="7">
        <f t="shared" si="2"/>
        <v>0</v>
      </c>
      <c r="I46" s="2"/>
      <c r="J46" s="2"/>
      <c r="K46" s="2"/>
      <c r="L46" s="2"/>
      <c r="M46" s="2"/>
    </row>
    <row r="47" spans="1:13" ht="25.2" customHeight="1">
      <c r="A47" s="6" t="s">
        <v>4</v>
      </c>
      <c r="B47" s="18" t="s">
        <v>69</v>
      </c>
      <c r="C47" s="7">
        <v>3827.7</v>
      </c>
      <c r="D47" s="7">
        <v>4073.1</v>
      </c>
      <c r="E47" s="7">
        <v>3959.3</v>
      </c>
      <c r="F47" s="7">
        <f t="shared" si="0"/>
        <v>97.206059266897455</v>
      </c>
      <c r="G47" s="7">
        <f t="shared" si="1"/>
        <v>131.60000000000036</v>
      </c>
      <c r="H47" s="7">
        <f t="shared" si="2"/>
        <v>103.43809598453379</v>
      </c>
      <c r="I47" s="2"/>
      <c r="J47" s="2"/>
      <c r="K47" s="2"/>
      <c r="L47" s="2"/>
      <c r="M47" s="2"/>
    </row>
    <row r="48" spans="1:13" ht="27" customHeight="1">
      <c r="A48" s="4" t="s">
        <v>87</v>
      </c>
      <c r="B48" s="17" t="s">
        <v>70</v>
      </c>
      <c r="C48" s="5">
        <f>C49</f>
        <v>4623.3999999999996</v>
      </c>
      <c r="D48" s="5">
        <f>D49</f>
        <v>5262.8</v>
      </c>
      <c r="E48" s="5">
        <f>E49</f>
        <v>5262.8</v>
      </c>
      <c r="F48" s="5">
        <f t="shared" si="0"/>
        <v>100</v>
      </c>
      <c r="G48" s="5">
        <f t="shared" si="1"/>
        <v>639.40000000000055</v>
      </c>
      <c r="H48" s="5">
        <f t="shared" si="2"/>
        <v>113.82964917593115</v>
      </c>
      <c r="I48" s="1"/>
      <c r="J48" s="1"/>
      <c r="K48" s="1"/>
      <c r="L48" s="1"/>
      <c r="M48" s="2"/>
    </row>
    <row r="49" spans="1:13" ht="18">
      <c r="A49" s="6" t="s">
        <v>3</v>
      </c>
      <c r="B49" s="18" t="s">
        <v>71</v>
      </c>
      <c r="C49" s="7">
        <v>4623.3999999999996</v>
      </c>
      <c r="D49" s="7">
        <v>5262.8</v>
      </c>
      <c r="E49" s="7">
        <v>5262.8</v>
      </c>
      <c r="F49" s="7">
        <f t="shared" si="0"/>
        <v>100</v>
      </c>
      <c r="G49" s="7">
        <f t="shared" si="1"/>
        <v>639.40000000000055</v>
      </c>
      <c r="H49" s="7">
        <f t="shared" si="2"/>
        <v>113.82964917593115</v>
      </c>
      <c r="I49" s="2"/>
      <c r="J49" s="2"/>
      <c r="K49" s="2"/>
      <c r="L49" s="2"/>
      <c r="M49" s="2"/>
    </row>
    <row r="50" spans="1:13" ht="44.4" customHeight="1">
      <c r="A50" s="4" t="s">
        <v>88</v>
      </c>
      <c r="B50" s="17" t="s">
        <v>72</v>
      </c>
      <c r="C50" s="5">
        <f>C51</f>
        <v>25229.5</v>
      </c>
      <c r="D50" s="5">
        <f>D51</f>
        <v>21053.200000000001</v>
      </c>
      <c r="E50" s="5">
        <f>E51</f>
        <v>20617</v>
      </c>
      <c r="F50" s="5">
        <f t="shared" si="0"/>
        <v>97.928105941139577</v>
      </c>
      <c r="G50" s="5">
        <f t="shared" si="1"/>
        <v>-4612.5</v>
      </c>
      <c r="H50" s="5">
        <f t="shared" si="2"/>
        <v>81.717830317683664</v>
      </c>
      <c r="I50" s="1"/>
      <c r="J50" s="1"/>
      <c r="K50" s="1"/>
      <c r="L50" s="1"/>
      <c r="M50" s="2"/>
    </row>
    <row r="51" spans="1:13" ht="49.8" customHeight="1">
      <c r="A51" s="6" t="s">
        <v>2</v>
      </c>
      <c r="B51" s="18" t="s">
        <v>73</v>
      </c>
      <c r="C51" s="7">
        <v>25229.5</v>
      </c>
      <c r="D51" s="7">
        <v>21053.200000000001</v>
      </c>
      <c r="E51" s="7">
        <v>20617</v>
      </c>
      <c r="F51" s="7">
        <f t="shared" si="0"/>
        <v>97.928105941139577</v>
      </c>
      <c r="G51" s="7">
        <f t="shared" si="1"/>
        <v>-4612.5</v>
      </c>
      <c r="H51" s="7">
        <f t="shared" si="2"/>
        <v>81.717830317683664</v>
      </c>
      <c r="I51" s="2"/>
      <c r="J51" s="2"/>
      <c r="K51" s="2"/>
      <c r="L51" s="2"/>
      <c r="M51" s="2"/>
    </row>
    <row r="52" spans="1:13" ht="57.6" customHeight="1">
      <c r="A52" s="4" t="s">
        <v>89</v>
      </c>
      <c r="B52" s="17" t="s">
        <v>74</v>
      </c>
      <c r="C52" s="5">
        <f>C53+C54+C55</f>
        <v>82228</v>
      </c>
      <c r="D52" s="5">
        <f t="shared" ref="D52:E52" si="5">D53+D54+D55</f>
        <v>17266.900000000001</v>
      </c>
      <c r="E52" s="5">
        <f t="shared" si="5"/>
        <v>17266.900000000001</v>
      </c>
      <c r="F52" s="5">
        <f t="shared" si="0"/>
        <v>100</v>
      </c>
      <c r="G52" s="5">
        <f t="shared" si="1"/>
        <v>-64961.1</v>
      </c>
      <c r="H52" s="5">
        <f t="shared" si="2"/>
        <v>20.998808191856792</v>
      </c>
      <c r="I52" s="1"/>
      <c r="J52" s="1"/>
      <c r="K52" s="1"/>
      <c r="L52" s="1"/>
      <c r="M52" s="2"/>
    </row>
    <row r="53" spans="1:13" ht="54">
      <c r="A53" s="6" t="s">
        <v>1</v>
      </c>
      <c r="B53" s="18" t="s">
        <v>75</v>
      </c>
      <c r="C53" s="7">
        <v>10278.799999999999</v>
      </c>
      <c r="D53" s="7">
        <v>10732.5</v>
      </c>
      <c r="E53" s="7">
        <v>10732.5</v>
      </c>
      <c r="F53" s="7">
        <f t="shared" si="0"/>
        <v>100</v>
      </c>
      <c r="G53" s="7">
        <f t="shared" si="1"/>
        <v>453.70000000000073</v>
      </c>
      <c r="H53" s="7">
        <f t="shared" si="2"/>
        <v>104.41393937035451</v>
      </c>
      <c r="I53" s="2"/>
      <c r="J53" s="2"/>
      <c r="K53" s="2"/>
      <c r="L53" s="2"/>
      <c r="M53" s="2"/>
    </row>
    <row r="54" spans="1:13" ht="54" hidden="1">
      <c r="A54" s="6" t="s">
        <v>0</v>
      </c>
      <c r="B54" s="18" t="s">
        <v>76</v>
      </c>
      <c r="C54" s="7"/>
      <c r="D54" s="7"/>
      <c r="E54" s="7"/>
      <c r="F54" s="7" t="e">
        <f t="shared" si="0"/>
        <v>#DIV/0!</v>
      </c>
      <c r="G54" s="7">
        <f t="shared" si="1"/>
        <v>0</v>
      </c>
      <c r="H54" s="7" t="e">
        <f t="shared" si="2"/>
        <v>#DIV/0!</v>
      </c>
      <c r="I54" s="2"/>
      <c r="J54" s="2"/>
      <c r="K54" s="2"/>
      <c r="L54" s="2"/>
      <c r="M54" s="2"/>
    </row>
    <row r="55" spans="1:13" s="12" customFormat="1" ht="54.6" customHeight="1">
      <c r="A55" s="6" t="s">
        <v>0</v>
      </c>
      <c r="B55" s="18" t="s">
        <v>76</v>
      </c>
      <c r="C55" s="7">
        <v>71949.2</v>
      </c>
      <c r="D55" s="7">
        <v>6534.4</v>
      </c>
      <c r="E55" s="7">
        <v>6534.4</v>
      </c>
      <c r="F55" s="7">
        <f t="shared" si="0"/>
        <v>100</v>
      </c>
      <c r="G55" s="7">
        <f t="shared" si="1"/>
        <v>-65414.799999999996</v>
      </c>
      <c r="H55" s="7">
        <f t="shared" si="2"/>
        <v>9.0819633852773904</v>
      </c>
      <c r="I55" s="2"/>
      <c r="J55" s="2"/>
      <c r="K55" s="2"/>
      <c r="L55" s="2"/>
      <c r="M55" s="2"/>
    </row>
    <row r="56" spans="1:13" ht="17.399999999999999">
      <c r="A56" s="14" t="s">
        <v>32</v>
      </c>
      <c r="B56" s="17"/>
      <c r="C56" s="9">
        <f>C5+C13+C16+C22+C29+C36+C39+C44+C48+C50+C52+C27</f>
        <v>3398177.7</v>
      </c>
      <c r="D56" s="9">
        <f>D5+D13+D16+D22+D29+D36+D39+D44+D48+D50+D52+D27</f>
        <v>3827344.0999999996</v>
      </c>
      <c r="E56" s="9">
        <f>E5+E13+E16+E22+E29+E36+E39+E44+E48+E50+E52+E27</f>
        <v>3722735.1</v>
      </c>
      <c r="F56" s="9">
        <f t="shared" si="0"/>
        <v>97.266799188502546</v>
      </c>
      <c r="G56" s="9">
        <f t="shared" si="1"/>
        <v>324557.39999999991</v>
      </c>
      <c r="H56" s="5">
        <f t="shared" si="2"/>
        <v>109.55092489718828</v>
      </c>
      <c r="I56" s="2"/>
      <c r="J56" s="2"/>
      <c r="K56" s="2"/>
      <c r="L56" s="2"/>
      <c r="M56" s="2"/>
    </row>
    <row r="57" spans="1: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</sheetData>
  <mergeCells count="8">
    <mergeCell ref="A1:H1"/>
    <mergeCell ref="G3:H3"/>
    <mergeCell ref="F3:F4"/>
    <mergeCell ref="E3:E4"/>
    <mergeCell ref="D3:D4"/>
    <mergeCell ref="C3:C4"/>
    <mergeCell ref="B3:B4"/>
    <mergeCell ref="A3:A4"/>
  </mergeCells>
  <pageMargins left="0.70866141732283472" right="0.70866141732283472" top="0.55118110236220474" bottom="0.55118110236220474" header="0.31496062992125984" footer="0.31496062992125984"/>
  <pageSetup paperSize="9" scale="7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2022-01-20T06:07:08Z</cp:lastPrinted>
  <dcterms:created xsi:type="dcterms:W3CDTF">2016-08-16T06:24:10Z</dcterms:created>
  <dcterms:modified xsi:type="dcterms:W3CDTF">2022-01-20T06:07:14Z</dcterms:modified>
</cp:coreProperties>
</file>