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24519" iterateDelta="1E-4"/>
</workbook>
</file>

<file path=xl/calcChain.xml><?xml version="1.0" encoding="utf-8"?>
<calcChain xmlns="http://schemas.openxmlformats.org/spreadsheetml/2006/main">
  <c r="H46" i="4"/>
  <c r="G46"/>
  <c r="H24"/>
  <c r="C44"/>
  <c r="F33"/>
  <c r="H14"/>
  <c r="G14"/>
  <c r="D13"/>
  <c r="E13"/>
  <c r="F13" s="1"/>
  <c r="C13"/>
  <c r="D5"/>
  <c r="H7"/>
  <c r="H8"/>
  <c r="H10"/>
  <c r="H12"/>
  <c r="F17"/>
  <c r="C27"/>
  <c r="H13" l="1"/>
  <c r="G13"/>
  <c r="H54"/>
  <c r="H55"/>
  <c r="H45"/>
  <c r="H32"/>
  <c r="C29"/>
  <c r="G28"/>
  <c r="E27"/>
  <c r="G27" s="1"/>
  <c r="D27"/>
  <c r="F19"/>
  <c r="H6"/>
  <c r="G33" l="1"/>
  <c r="F54"/>
  <c r="F55"/>
  <c r="G54"/>
  <c r="G55"/>
  <c r="E36"/>
  <c r="D52"/>
  <c r="E52"/>
  <c r="C52"/>
  <c r="F6"/>
  <c r="G45"/>
  <c r="F45"/>
  <c r="G32"/>
  <c r="E44"/>
  <c r="D44"/>
  <c r="E29"/>
  <c r="D29"/>
  <c r="F32"/>
  <c r="E5"/>
  <c r="G9"/>
  <c r="E50"/>
  <c r="E48"/>
  <c r="E39"/>
  <c r="E22"/>
  <c r="E16"/>
  <c r="F7"/>
  <c r="H20"/>
  <c r="H21"/>
  <c r="H23"/>
  <c r="H26"/>
  <c r="H30"/>
  <c r="H31"/>
  <c r="H34"/>
  <c r="H35"/>
  <c r="H37"/>
  <c r="H38"/>
  <c r="H40"/>
  <c r="H41"/>
  <c r="H42"/>
  <c r="H47"/>
  <c r="H49"/>
  <c r="H51"/>
  <c r="H53"/>
  <c r="G6"/>
  <c r="G7"/>
  <c r="G8"/>
  <c r="G10"/>
  <c r="G11"/>
  <c r="G12"/>
  <c r="G15"/>
  <c r="G17"/>
  <c r="G18"/>
  <c r="G19"/>
  <c r="G20"/>
  <c r="G21"/>
  <c r="G23"/>
  <c r="G24"/>
  <c r="G25"/>
  <c r="G26"/>
  <c r="G30"/>
  <c r="G31"/>
  <c r="G34"/>
  <c r="G35"/>
  <c r="G37"/>
  <c r="G38"/>
  <c r="G40"/>
  <c r="G41"/>
  <c r="G42"/>
  <c r="G43"/>
  <c r="G47"/>
  <c r="G49"/>
  <c r="G51"/>
  <c r="G53"/>
  <c r="F8"/>
  <c r="F10"/>
  <c r="F11"/>
  <c r="F12"/>
  <c r="F15"/>
  <c r="F18"/>
  <c r="F20"/>
  <c r="F21"/>
  <c r="F23"/>
  <c r="F24"/>
  <c r="F26"/>
  <c r="F30"/>
  <c r="F31"/>
  <c r="F34"/>
  <c r="F35"/>
  <c r="F37"/>
  <c r="F38"/>
  <c r="F40"/>
  <c r="F41"/>
  <c r="F42"/>
  <c r="F47"/>
  <c r="F49"/>
  <c r="F51"/>
  <c r="F53"/>
  <c r="C50"/>
  <c r="C48"/>
  <c r="C39"/>
  <c r="C36"/>
  <c r="C22"/>
  <c r="C16"/>
  <c r="C5"/>
  <c r="D50"/>
  <c r="D48"/>
  <c r="D39"/>
  <c r="D36"/>
  <c r="D22"/>
  <c r="D16"/>
  <c r="H16" l="1"/>
  <c r="F5"/>
  <c r="D56"/>
  <c r="C56"/>
  <c r="E56"/>
  <c r="G48"/>
  <c r="F22"/>
  <c r="F50"/>
  <c r="F48"/>
  <c r="F52"/>
  <c r="H50"/>
  <c r="G52"/>
  <c r="F36"/>
  <c r="F44"/>
  <c r="F29"/>
  <c r="F39"/>
  <c r="H36"/>
  <c r="H29"/>
  <c r="G22"/>
  <c r="H44"/>
  <c r="H39"/>
  <c r="F16"/>
  <c r="H52"/>
  <c r="G50"/>
  <c r="H48"/>
  <c r="G44"/>
  <c r="G39"/>
  <c r="G36"/>
  <c r="G29"/>
  <c r="H22"/>
  <c r="G16"/>
  <c r="H5"/>
  <c r="G5"/>
  <c r="F56" l="1"/>
  <c r="H56"/>
  <c r="G56"/>
</calcChain>
</file>

<file path=xl/sharedStrings.xml><?xml version="1.0" encoding="utf-8"?>
<sst xmlns="http://schemas.openxmlformats.org/spreadsheetml/2006/main" count="114" uniqueCount="112">
  <si>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</si>
  <si>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</si>
  <si>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</si>
  <si>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</si>
  <si>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</si>
  <si>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</si>
  <si>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</si>
  <si>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</si>
  <si>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</si>
  <si>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</si>
  <si>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</si>
  <si>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</si>
  <si>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</si>
  <si>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</si>
  <si>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</si>
  <si>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</si>
  <si>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</si>
  <si>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</si>
  <si>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</si>
  <si>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</si>
  <si>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</si>
  <si>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</si>
  <si>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</si>
  <si>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</si>
  <si>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</si>
  <si>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</si>
  <si>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</si>
  <si>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</si>
  <si>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</si>
  <si>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</si>
  <si>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</si>
  <si>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</si>
  <si>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</si>
  <si>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</si>
  <si>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</si>
  <si>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</si>
  <si>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</si>
  <si>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</si>
  <si>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</si>
  <si>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</si>
  <si>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</si>
  <si>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</si>
  <si>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</si>
  <si>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</si>
  <si>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</si>
  <si>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</si>
  <si>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</si>
  <si>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</si>
  <si>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</si>
  <si>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</si>
  <si>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</si>
  <si>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</si>
  <si>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</si>
  <si>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</si>
  <si>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</si>
  <si>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</si>
  <si>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</si>
  <si>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</si>
  <si>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</si>
  <si>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</si>
  <si>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</si>
  <si>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</si>
  <si>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</si>
  <si>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</si>
  <si>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</si>
  <si>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</si>
  <si>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</si>
  <si>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</si>
  <si>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</si>
  <si>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</si>
  <si>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</si>
  <si>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</si>
  <si>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</si>
  <si>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</si>
  <si>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</si>
  <si>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</si>
  <si>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</si>
  <si>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</si>
  <si>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</si>
  <si>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</si>
  <si>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</si>
  <si>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</si>
  <si>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</si>
  <si>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</si>
  <si>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</si>
  <si>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</si>
  <si>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</si>
  <si>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</si>
  <si>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</si>
  <si>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</si>
  <si>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</si>
  <si>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</si>
  <si>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</si>
  <si>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</si>
  <si>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</si>
  <si>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</si>
  <si>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</si>
  <si>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</si>
  <si>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</si>
  <si>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</si>
  <si>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План на 2021 год</t>
  </si>
  <si>
    <t>% исполнения к  плану 2021 года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</si>
  <si>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</si>
  <si>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</si>
  <si>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</si>
  <si>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</si>
  <si>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Исполнение по расходам бюджета Балаковского муниципального района за 9 месяцев 2021 года</t>
  </si>
  <si>
    <t>Исполнение за 9 месяцев 2020 года</t>
  </si>
  <si>
    <t xml:space="preserve">Исполнение за 9 месяцев 2021 года </t>
  </si>
  <si>
    <t>Изменения к исполнению за  9 месяцев 2020 года</t>
  </si>
  <si>
    <t>1102</t>
  </si>
  <si>
    <t>Массовый спорт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</si>
</sst>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2"/>
  <sheetViews>
    <sheetView tabSelected="1" zoomScale="75" zoomScaleNormal="75" workbookViewId="0">
      <selection activeCell="F46" sqref="F46"/>
    </sheetView>
  </sheetViews>
  <sheetFormatPr defaultRowHeight="14.4"/>
  <cols>
    <col min="1" max="1" width="64.33203125" customWidth="1"/>
    <col min="2" max="2" width="12.6640625" style="12" customWidth="1"/>
    <col min="3" max="3" width="18" customWidth="1"/>
    <col min="4" max="4" width="16.6640625" customWidth="1"/>
    <col min="5" max="5" width="18" customWidth="1"/>
    <col min="6" max="6" width="17.21875" customWidth="1"/>
    <col min="7" max="7" width="16.109375" customWidth="1"/>
    <col min="8" max="8" width="11.5546875" customWidth="1"/>
  </cols>
  <sheetData>
    <row r="1" spans="1:13" s="12" customFormat="1" ht="17.399999999999999">
      <c r="A1" s="19" t="s">
        <v>106</v>
      </c>
      <c r="B1" s="19"/>
      <c r="C1" s="19"/>
      <c r="D1" s="19"/>
      <c r="E1" s="19"/>
      <c r="F1" s="19"/>
      <c r="G1" s="19"/>
      <c r="H1" s="19"/>
    </row>
    <row r="2" spans="1:13">
      <c r="H2" s="13" t="s">
        <v>31</v>
      </c>
    </row>
    <row r="3" spans="1:13" s="12" customFormat="1" ht="51.6" customHeight="1">
      <c r="A3" s="21" t="s">
        <v>28</v>
      </c>
      <c r="B3" s="21" t="s">
        <v>35</v>
      </c>
      <c r="C3" s="21" t="s">
        <v>107</v>
      </c>
      <c r="D3" s="21" t="s">
        <v>100</v>
      </c>
      <c r="E3" s="21" t="s">
        <v>108</v>
      </c>
      <c r="F3" s="20" t="s">
        <v>101</v>
      </c>
      <c r="G3" s="20" t="s">
        <v>109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33</v>
      </c>
      <c r="H4" s="16" t="s">
        <v>34</v>
      </c>
      <c r="I4" s="12"/>
    </row>
    <row r="5" spans="1:13" ht="49.8" customHeight="1">
      <c r="A5" s="4" t="s">
        <v>84</v>
      </c>
      <c r="B5" s="17" t="s">
        <v>36</v>
      </c>
      <c r="C5" s="5">
        <f>SUM(C7:C12)+C6</f>
        <v>198858.5</v>
      </c>
      <c r="D5" s="5">
        <f>SUM(D6:D12)</f>
        <v>304716.60000000003</v>
      </c>
      <c r="E5" s="5">
        <f>SUM(E6:E12)</f>
        <v>223302.3</v>
      </c>
      <c r="F5" s="5">
        <f>E5/D5%</f>
        <v>73.281961009016243</v>
      </c>
      <c r="G5" s="5">
        <f>E5-C5</f>
        <v>24443.799999999988</v>
      </c>
      <c r="H5" s="5">
        <f>E5/C5%</f>
        <v>112.29205691484145</v>
      </c>
      <c r="I5" s="1"/>
      <c r="J5" s="1"/>
      <c r="K5" s="1"/>
      <c r="L5" s="1"/>
      <c r="M5" s="2"/>
    </row>
    <row r="6" spans="1:13" s="3" customFormat="1" ht="71.400000000000006" customHeight="1">
      <c r="A6" s="6" t="s">
        <v>29</v>
      </c>
      <c r="B6" s="18" t="s">
        <v>37</v>
      </c>
      <c r="C6" s="10">
        <v>1720.7</v>
      </c>
      <c r="D6" s="7">
        <v>2475.1999999999998</v>
      </c>
      <c r="E6" s="7">
        <v>1988.7</v>
      </c>
      <c r="F6" s="7">
        <f t="shared" ref="F6:F56" si="0">E6/D6%</f>
        <v>80.345022624434392</v>
      </c>
      <c r="G6" s="10">
        <f t="shared" ref="G6:G56" si="1">E6-C6</f>
        <v>268</v>
      </c>
      <c r="H6" s="7">
        <f t="shared" ref="H6:H56" si="2">E6/C6%</f>
        <v>115.57505666298599</v>
      </c>
      <c r="I6" s="1"/>
      <c r="J6" s="1"/>
      <c r="K6" s="1"/>
      <c r="L6" s="1"/>
      <c r="M6" s="2"/>
    </row>
    <row r="7" spans="1:13" ht="75.599999999999994" customHeight="1">
      <c r="A7" s="6" t="s">
        <v>27</v>
      </c>
      <c r="B7" s="18" t="s">
        <v>38</v>
      </c>
      <c r="C7" s="7">
        <v>6888.6</v>
      </c>
      <c r="D7" s="7">
        <v>10654.8</v>
      </c>
      <c r="E7" s="7">
        <v>7483.7</v>
      </c>
      <c r="F7" s="7">
        <f t="shared" si="0"/>
        <v>70.237827082629437</v>
      </c>
      <c r="G7" s="7">
        <f t="shared" si="1"/>
        <v>595.09999999999945</v>
      </c>
      <c r="H7" s="7">
        <f t="shared" si="2"/>
        <v>108.63891066399557</v>
      </c>
      <c r="I7" s="2"/>
      <c r="J7" s="2"/>
      <c r="K7" s="2"/>
      <c r="L7" s="2"/>
      <c r="M7" s="2"/>
    </row>
    <row r="8" spans="1:13" ht="70.8" customHeight="1">
      <c r="A8" s="6" t="s">
        <v>26</v>
      </c>
      <c r="B8" s="18" t="s">
        <v>39</v>
      </c>
      <c r="C8" s="7">
        <v>63442.5</v>
      </c>
      <c r="D8" s="7">
        <v>84683</v>
      </c>
      <c r="E8" s="7">
        <v>68230.7</v>
      </c>
      <c r="F8" s="7">
        <f t="shared" si="0"/>
        <v>80.571897547323545</v>
      </c>
      <c r="G8" s="7">
        <f t="shared" si="1"/>
        <v>4788.1999999999971</v>
      </c>
      <c r="H8" s="7">
        <f t="shared" si="2"/>
        <v>107.54730661622729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0</v>
      </c>
      <c r="D9" s="7">
        <v>41.6</v>
      </c>
      <c r="E9" s="7">
        <v>0</v>
      </c>
      <c r="F9" s="7">
        <v>0</v>
      </c>
      <c r="G9" s="7">
        <f t="shared" si="1"/>
        <v>0</v>
      </c>
      <c r="H9" s="7">
        <v>0</v>
      </c>
      <c r="I9" s="2"/>
      <c r="J9" s="2"/>
      <c r="K9" s="2"/>
      <c r="L9" s="2"/>
      <c r="M9" s="2"/>
    </row>
    <row r="10" spans="1:13" ht="59.4" customHeight="1">
      <c r="A10" s="6" t="s">
        <v>25</v>
      </c>
      <c r="B10" s="18" t="s">
        <v>40</v>
      </c>
      <c r="C10" s="7">
        <v>31860.9</v>
      </c>
      <c r="D10" s="7">
        <v>39458.300000000003</v>
      </c>
      <c r="E10" s="7">
        <v>33702.300000000003</v>
      </c>
      <c r="F10" s="7">
        <f t="shared" si="0"/>
        <v>85.41244807809764</v>
      </c>
      <c r="G10" s="7">
        <f t="shared" si="1"/>
        <v>1841.4000000000015</v>
      </c>
      <c r="H10" s="7">
        <f t="shared" si="2"/>
        <v>105.77949775430072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8"/>
      <c r="D11" s="8">
        <v>3582.5</v>
      </c>
      <c r="E11" s="7"/>
      <c r="F11" s="7">
        <f t="shared" si="0"/>
        <v>0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94945.8</v>
      </c>
      <c r="D12" s="8">
        <v>163821.20000000001</v>
      </c>
      <c r="E12" s="8">
        <v>111896.9</v>
      </c>
      <c r="F12" s="8">
        <f t="shared" si="0"/>
        <v>68.304285403842712</v>
      </c>
      <c r="G12" s="8">
        <f t="shared" si="1"/>
        <v>16951.099999999991</v>
      </c>
      <c r="H12" s="7">
        <f t="shared" si="2"/>
        <v>117.85344902038845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>C14+C15</f>
        <v>10734.7</v>
      </c>
      <c r="D13" s="5">
        <f t="shared" ref="D13:E13" si="3">D14+D15</f>
        <v>13959.3</v>
      </c>
      <c r="E13" s="5">
        <f t="shared" si="3"/>
        <v>11162.2</v>
      </c>
      <c r="F13" s="5">
        <f>E13/D13%</f>
        <v>79.962462301118265</v>
      </c>
      <c r="G13" s="5">
        <f>E13-C13</f>
        <v>427.5</v>
      </c>
      <c r="H13" s="9">
        <f>E13/C13%</f>
        <v>103.98241217733145</v>
      </c>
      <c r="I13" s="1"/>
      <c r="J13" s="1"/>
      <c r="K13" s="1"/>
      <c r="L13" s="1"/>
      <c r="M13" s="2"/>
    </row>
    <row r="14" spans="1:13" s="12" customFormat="1" ht="57" customHeight="1">
      <c r="A14" s="6" t="s">
        <v>105</v>
      </c>
      <c r="B14" s="18" t="s">
        <v>104</v>
      </c>
      <c r="C14" s="7">
        <v>10734.7</v>
      </c>
      <c r="D14" s="7"/>
      <c r="E14" s="7"/>
      <c r="F14" s="7"/>
      <c r="G14" s="7">
        <f t="shared" si="1"/>
        <v>-10734.7</v>
      </c>
      <c r="H14" s="7">
        <f t="shared" si="2"/>
        <v>0</v>
      </c>
      <c r="I14" s="2"/>
      <c r="J14" s="2"/>
      <c r="K14" s="2"/>
      <c r="L14" s="2"/>
      <c r="M14" s="2"/>
    </row>
    <row r="15" spans="1:13" ht="57" customHeight="1">
      <c r="A15" s="6" t="s">
        <v>103</v>
      </c>
      <c r="B15" s="18" t="s">
        <v>102</v>
      </c>
      <c r="C15" s="7"/>
      <c r="D15" s="7">
        <v>13959.3</v>
      </c>
      <c r="E15" s="7">
        <v>11162.2</v>
      </c>
      <c r="F15" s="7">
        <f t="shared" si="0"/>
        <v>79.962462301118265</v>
      </c>
      <c r="G15" s="7">
        <f t="shared" si="1"/>
        <v>11162.2</v>
      </c>
      <c r="H15" s="7"/>
      <c r="I15" s="2"/>
      <c r="J15" s="2"/>
      <c r="K15" s="2"/>
      <c r="L15" s="2"/>
      <c r="M15" s="2"/>
    </row>
    <row r="16" spans="1:13" ht="18">
      <c r="A16" s="4" t="s">
        <v>80</v>
      </c>
      <c r="B16" s="17" t="s">
        <v>44</v>
      </c>
      <c r="C16" s="5">
        <f>SUM(C17:C21)</f>
        <v>68350.399999999994</v>
      </c>
      <c r="D16" s="5">
        <f>SUM(D17:D21)</f>
        <v>247461.9</v>
      </c>
      <c r="E16" s="5">
        <f>SUM(E17:E21)</f>
        <v>144226.4</v>
      </c>
      <c r="F16" s="5">
        <f t="shared" si="0"/>
        <v>58.282264865823784</v>
      </c>
      <c r="G16" s="5">
        <f t="shared" si="1"/>
        <v>75876</v>
      </c>
      <c r="H16" s="7">
        <f t="shared" si="2"/>
        <v>211.01032327535759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0</v>
      </c>
      <c r="D17" s="7">
        <v>128.19999999999999</v>
      </c>
      <c r="E17" s="7">
        <v>0</v>
      </c>
      <c r="F17" s="7">
        <f t="shared" si="0"/>
        <v>0</v>
      </c>
      <c r="G17" s="7">
        <f t="shared" si="1"/>
        <v>0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0</v>
      </c>
      <c r="D18" s="7">
        <v>830</v>
      </c>
      <c r="E18" s="7">
        <v>96.1</v>
      </c>
      <c r="F18" s="7">
        <f t="shared" si="0"/>
        <v>11.578313253012047</v>
      </c>
      <c r="G18" s="7">
        <f t="shared" si="1"/>
        <v>96.1</v>
      </c>
      <c r="H18" s="7">
        <v>0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0</v>
      </c>
      <c r="D19" s="7">
        <v>487</v>
      </c>
      <c r="E19" s="7">
        <v>18.3</v>
      </c>
      <c r="F19" s="7">
        <f t="shared" si="0"/>
        <v>3.7577002053388089</v>
      </c>
      <c r="G19" s="7">
        <f t="shared" si="1"/>
        <v>18.3</v>
      </c>
      <c r="H19" s="7">
        <v>0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62368.6</v>
      </c>
      <c r="D20" s="7">
        <v>237082.9</v>
      </c>
      <c r="E20" s="7">
        <v>138317.6</v>
      </c>
      <c r="F20" s="7">
        <f t="shared" si="0"/>
        <v>58.341449341137647</v>
      </c>
      <c r="G20" s="7">
        <f t="shared" si="1"/>
        <v>75949</v>
      </c>
      <c r="H20" s="7">
        <f t="shared" si="2"/>
        <v>221.77441853753331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5981.8</v>
      </c>
      <c r="D21" s="7">
        <v>8933.7999999999993</v>
      </c>
      <c r="E21" s="7">
        <v>5794.4</v>
      </c>
      <c r="F21" s="7">
        <f t="shared" si="0"/>
        <v>64.859298394859977</v>
      </c>
      <c r="G21" s="7">
        <f t="shared" si="1"/>
        <v>-187.40000000000055</v>
      </c>
      <c r="H21" s="7">
        <f t="shared" si="2"/>
        <v>96.86716372998093</v>
      </c>
      <c r="I21" s="2"/>
      <c r="J21" s="2"/>
      <c r="K21" s="2"/>
      <c r="L21" s="2"/>
      <c r="M21" s="2"/>
    </row>
    <row r="22" spans="1:13" ht="34.799999999999997">
      <c r="A22" s="4" t="s">
        <v>81</v>
      </c>
      <c r="B22" s="17" t="s">
        <v>50</v>
      </c>
      <c r="C22" s="5">
        <f>C23+C24+C25+C26</f>
        <v>37307.899999999994</v>
      </c>
      <c r="D22" s="5">
        <f>D23+D24+D25+D26</f>
        <v>184343.7</v>
      </c>
      <c r="E22" s="5">
        <f>E23+E24+E25+E26</f>
        <v>45764.2</v>
      </c>
      <c r="F22" s="5">
        <f t="shared" si="0"/>
        <v>24.825475456986052</v>
      </c>
      <c r="G22" s="5">
        <f t="shared" si="1"/>
        <v>8456.3000000000029</v>
      </c>
      <c r="H22" s="5">
        <f t="shared" si="2"/>
        <v>122.66624495080131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21587</v>
      </c>
      <c r="D23" s="7">
        <v>25267</v>
      </c>
      <c r="E23" s="7">
        <v>7952.5</v>
      </c>
      <c r="F23" s="7">
        <f t="shared" si="0"/>
        <v>31.473859183915781</v>
      </c>
      <c r="G23" s="7">
        <f t="shared" si="1"/>
        <v>-13634.5</v>
      </c>
      <c r="H23" s="7">
        <f t="shared" si="2"/>
        <v>36.839301431417056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251.1</v>
      </c>
      <c r="D24" s="7">
        <v>129622.2</v>
      </c>
      <c r="E24" s="7">
        <v>19732.7</v>
      </c>
      <c r="F24" s="7">
        <f t="shared" si="0"/>
        <v>15.223241080617365</v>
      </c>
      <c r="G24" s="7">
        <f t="shared" si="1"/>
        <v>19481.600000000002</v>
      </c>
      <c r="H24" s="7">
        <f>E24/C24%</f>
        <v>7858.5025886101157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0</v>
      </c>
      <c r="D25" s="7">
        <v>4895.2</v>
      </c>
      <c r="E25" s="7">
        <v>140.9</v>
      </c>
      <c r="F25" s="7">
        <v>0</v>
      </c>
      <c r="G25" s="7">
        <f t="shared" si="1"/>
        <v>140.9</v>
      </c>
      <c r="H25" s="7">
        <v>0</v>
      </c>
      <c r="I25" s="2"/>
      <c r="J25" s="2"/>
      <c r="K25" s="2"/>
      <c r="L25" s="2"/>
      <c r="M25" s="2"/>
    </row>
    <row r="26" spans="1:13" ht="36">
      <c r="A26" s="6" t="s">
        <v>15</v>
      </c>
      <c r="B26" s="18" t="s">
        <v>54</v>
      </c>
      <c r="C26" s="7">
        <v>15469.8</v>
      </c>
      <c r="D26" s="7">
        <v>24559.3</v>
      </c>
      <c r="E26" s="7">
        <v>17938.099999999999</v>
      </c>
      <c r="F26" s="7">
        <f>E26/D26%</f>
        <v>73.039948206992861</v>
      </c>
      <c r="G26" s="7">
        <f t="shared" si="1"/>
        <v>2468.2999999999993</v>
      </c>
      <c r="H26" s="7">
        <f t="shared" si="2"/>
        <v>115.95560382163958</v>
      </c>
      <c r="I26" s="2"/>
      <c r="J26" s="2"/>
      <c r="K26" s="2"/>
      <c r="L26" s="2"/>
      <c r="M26" s="2"/>
    </row>
    <row r="27" spans="1:13" s="12" customFormat="1" ht="18" hidden="1">
      <c r="A27" s="4" t="s">
        <v>97</v>
      </c>
      <c r="B27" s="17" t="s">
        <v>96</v>
      </c>
      <c r="C27" s="5">
        <f>C28</f>
        <v>0</v>
      </c>
      <c r="D27" s="5">
        <f>D28</f>
        <v>0</v>
      </c>
      <c r="E27" s="5">
        <f t="shared" ref="E27" si="4">E28</f>
        <v>0</v>
      </c>
      <c r="F27" s="7"/>
      <c r="G27" s="9">
        <f t="shared" si="1"/>
        <v>0</v>
      </c>
      <c r="H27" s="7"/>
      <c r="I27" s="1"/>
      <c r="J27" s="1"/>
      <c r="K27" s="1"/>
      <c r="L27" s="1"/>
      <c r="M27" s="2"/>
    </row>
    <row r="28" spans="1:13" s="12" customFormat="1" ht="27.6" hidden="1" customHeight="1">
      <c r="A28" s="6" t="s">
        <v>99</v>
      </c>
      <c r="B28" s="18" t="s">
        <v>98</v>
      </c>
      <c r="C28" s="7">
        <v>0</v>
      </c>
      <c r="D28" s="7">
        <v>0</v>
      </c>
      <c r="E28" s="7">
        <v>0</v>
      </c>
      <c r="F28" s="7"/>
      <c r="G28" s="7">
        <f t="shared" si="1"/>
        <v>0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1518707.8</v>
      </c>
      <c r="D29" s="5">
        <f>SUM(D30:D35)</f>
        <v>2586709.7000000007</v>
      </c>
      <c r="E29" s="5">
        <f>SUM(E30:E35)</f>
        <v>1742478.7</v>
      </c>
      <c r="F29" s="5">
        <f t="shared" si="0"/>
        <v>67.362746581110343</v>
      </c>
      <c r="G29" s="5">
        <f t="shared" si="1"/>
        <v>223770.89999999991</v>
      </c>
      <c r="H29" s="5">
        <f t="shared" si="2"/>
        <v>114.73429582701819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536152.6</v>
      </c>
      <c r="D30" s="7">
        <v>835303.8</v>
      </c>
      <c r="E30" s="7">
        <v>602411.30000000005</v>
      </c>
      <c r="F30" s="7">
        <f t="shared" si="0"/>
        <v>72.118826707121414</v>
      </c>
      <c r="G30" s="7">
        <f t="shared" si="1"/>
        <v>66258.70000000007</v>
      </c>
      <c r="H30" s="7">
        <f t="shared" si="2"/>
        <v>112.35817936908262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825788.6</v>
      </c>
      <c r="D31" s="7">
        <v>1497200.1</v>
      </c>
      <c r="E31" s="7">
        <v>944761.6</v>
      </c>
      <c r="F31" s="7">
        <f t="shared" si="0"/>
        <v>63.101892659504898</v>
      </c>
      <c r="G31" s="7">
        <f t="shared" si="1"/>
        <v>118973</v>
      </c>
      <c r="H31" s="7">
        <f t="shared" si="2"/>
        <v>114.40719816185401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80113.3</v>
      </c>
      <c r="D32" s="7">
        <v>124352.5</v>
      </c>
      <c r="E32" s="7">
        <v>97200.3</v>
      </c>
      <c r="F32" s="7">
        <f t="shared" si="0"/>
        <v>78.165135401379146</v>
      </c>
      <c r="G32" s="7">
        <f t="shared" si="1"/>
        <v>17087</v>
      </c>
      <c r="H32" s="7">
        <f t="shared" si="2"/>
        <v>121.32854345033846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/>
      <c r="D33" s="7">
        <v>96</v>
      </c>
      <c r="E33" s="7">
        <v>50.2</v>
      </c>
      <c r="F33" s="7">
        <f t="shared" si="0"/>
        <v>52.291666666666671</v>
      </c>
      <c r="G33" s="7">
        <f t="shared" si="1"/>
        <v>50.2</v>
      </c>
      <c r="H33" s="7"/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10403.799999999999</v>
      </c>
      <c r="D34" s="7">
        <v>35252.699999999997</v>
      </c>
      <c r="E34" s="7">
        <v>27047.7</v>
      </c>
      <c r="F34" s="7">
        <f t="shared" si="0"/>
        <v>76.725187006952666</v>
      </c>
      <c r="G34" s="7">
        <f t="shared" si="1"/>
        <v>16643.900000000001</v>
      </c>
      <c r="H34" s="7">
        <f t="shared" si="2"/>
        <v>259.97904611776465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66249.5</v>
      </c>
      <c r="D35" s="7">
        <v>94504.6</v>
      </c>
      <c r="E35" s="7">
        <v>71007.600000000006</v>
      </c>
      <c r="F35" s="7">
        <f t="shared" si="0"/>
        <v>75.136660014433161</v>
      </c>
      <c r="G35" s="7">
        <f t="shared" si="1"/>
        <v>4758.1000000000058</v>
      </c>
      <c r="H35" s="7">
        <f t="shared" si="2"/>
        <v>107.18209194031654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57339.4</v>
      </c>
      <c r="D36" s="5">
        <f>D37+D38</f>
        <v>146652</v>
      </c>
      <c r="E36" s="5">
        <f>E37+E38</f>
        <v>72473.100000000006</v>
      </c>
      <c r="F36" s="5">
        <f t="shared" si="0"/>
        <v>49.418419114638738</v>
      </c>
      <c r="G36" s="5">
        <f t="shared" si="1"/>
        <v>15133.700000000004</v>
      </c>
      <c r="H36" s="5">
        <f t="shared" si="2"/>
        <v>126.39319560372101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39957</v>
      </c>
      <c r="D37" s="7">
        <v>83280.2</v>
      </c>
      <c r="E37" s="7">
        <v>54102.8</v>
      </c>
      <c r="F37" s="7">
        <f t="shared" si="0"/>
        <v>64.964781544712906</v>
      </c>
      <c r="G37" s="7">
        <f t="shared" si="1"/>
        <v>14145.800000000003</v>
      </c>
      <c r="H37" s="7">
        <f t="shared" si="2"/>
        <v>135.40255774958081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17382.400000000001</v>
      </c>
      <c r="D38" s="7">
        <v>63371.8</v>
      </c>
      <c r="E38" s="7">
        <v>18370.3</v>
      </c>
      <c r="F38" s="7">
        <f t="shared" si="0"/>
        <v>28.988130367134904</v>
      </c>
      <c r="G38" s="7">
        <f t="shared" si="1"/>
        <v>987.89999999999782</v>
      </c>
      <c r="H38" s="7">
        <f t="shared" si="2"/>
        <v>105.68333486745212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90823.4</v>
      </c>
      <c r="D39" s="5">
        <f>D40+D41+D42+D43</f>
        <v>162437.1</v>
      </c>
      <c r="E39" s="5">
        <f>E40+E41+E42+E43</f>
        <v>95447.5</v>
      </c>
      <c r="F39" s="5">
        <f t="shared" si="0"/>
        <v>58.75966758825416</v>
      </c>
      <c r="G39" s="5">
        <f t="shared" si="1"/>
        <v>4624.1000000000058</v>
      </c>
      <c r="H39" s="5">
        <f t="shared" si="2"/>
        <v>105.09130906792744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4853.8999999999996</v>
      </c>
      <c r="D40" s="7">
        <v>8131.8</v>
      </c>
      <c r="E40" s="7">
        <v>5147.6000000000004</v>
      </c>
      <c r="F40" s="7">
        <f t="shared" si="0"/>
        <v>63.302097936496232</v>
      </c>
      <c r="G40" s="7">
        <f t="shared" si="1"/>
        <v>293.70000000000073</v>
      </c>
      <c r="H40" s="7">
        <f t="shared" si="2"/>
        <v>106.05080450771547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54462.9</v>
      </c>
      <c r="D41" s="7">
        <v>92923.199999999997</v>
      </c>
      <c r="E41" s="7">
        <v>47191.9</v>
      </c>
      <c r="F41" s="7">
        <f t="shared" si="0"/>
        <v>50.785917833221419</v>
      </c>
      <c r="G41" s="7">
        <f t="shared" si="1"/>
        <v>-7271</v>
      </c>
      <c r="H41" s="7">
        <f t="shared" si="2"/>
        <v>86.64962754462212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31506.6</v>
      </c>
      <c r="D42" s="7">
        <v>61382.1</v>
      </c>
      <c r="E42" s="7">
        <v>43108</v>
      </c>
      <c r="F42" s="7">
        <f t="shared" si="0"/>
        <v>70.22894296545735</v>
      </c>
      <c r="G42" s="7">
        <f t="shared" si="1"/>
        <v>11601.400000000001</v>
      </c>
      <c r="H42" s="7">
        <f t="shared" si="2"/>
        <v>136.82212615769396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>
        <v>0</v>
      </c>
      <c r="D43" s="7"/>
      <c r="E43" s="7"/>
      <c r="F43" s="7"/>
      <c r="G43" s="7">
        <f t="shared" si="1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C45+C47+C46</f>
        <v>76694</v>
      </c>
      <c r="D44" s="5">
        <f>D45+D47</f>
        <v>126323.4</v>
      </c>
      <c r="E44" s="5">
        <f>E45+E47</f>
        <v>102047.20000000001</v>
      </c>
      <c r="F44" s="5">
        <f t="shared" si="0"/>
        <v>80.782499521070534</v>
      </c>
      <c r="G44" s="5">
        <f t="shared" si="1"/>
        <v>25353.200000000012</v>
      </c>
      <c r="H44" s="5">
        <f t="shared" si="2"/>
        <v>133.0576055493259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73872.2</v>
      </c>
      <c r="D45" s="7">
        <v>122825.5</v>
      </c>
      <c r="E45" s="7">
        <v>99193.600000000006</v>
      </c>
      <c r="F45" s="7">
        <f t="shared" si="0"/>
        <v>80.759777082120564</v>
      </c>
      <c r="G45" s="7">
        <f t="shared" si="1"/>
        <v>25321.400000000009</v>
      </c>
      <c r="H45" s="7">
        <f t="shared" si="2"/>
        <v>134.27730594188341</v>
      </c>
      <c r="I45" s="2"/>
      <c r="J45" s="2"/>
      <c r="K45" s="2"/>
      <c r="L45" s="2"/>
      <c r="M45" s="2"/>
    </row>
    <row r="46" spans="1:13" s="12" customFormat="1" ht="25.2" customHeight="1">
      <c r="A46" s="6" t="s">
        <v>111</v>
      </c>
      <c r="B46" s="18" t="s">
        <v>110</v>
      </c>
      <c r="C46" s="7">
        <v>230</v>
      </c>
      <c r="D46" s="7"/>
      <c r="E46" s="7"/>
      <c r="F46" s="7"/>
      <c r="G46" s="7">
        <f t="shared" si="1"/>
        <v>-230</v>
      </c>
      <c r="H46" s="7">
        <f t="shared" si="2"/>
        <v>0</v>
      </c>
      <c r="I46" s="2"/>
      <c r="J46" s="2"/>
      <c r="K46" s="2"/>
      <c r="L46" s="2"/>
      <c r="M46" s="2"/>
    </row>
    <row r="47" spans="1:13" ht="35.4" customHeight="1">
      <c r="A47" s="6" t="s">
        <v>4</v>
      </c>
      <c r="B47" s="18" t="s">
        <v>69</v>
      </c>
      <c r="C47" s="7">
        <v>2591.8000000000002</v>
      </c>
      <c r="D47" s="7">
        <v>3497.9</v>
      </c>
      <c r="E47" s="7">
        <v>2853.6</v>
      </c>
      <c r="F47" s="7">
        <f t="shared" si="0"/>
        <v>81.580376797507071</v>
      </c>
      <c r="G47" s="7">
        <f t="shared" si="1"/>
        <v>261.79999999999973</v>
      </c>
      <c r="H47" s="7">
        <f t="shared" si="2"/>
        <v>110.10108804691718</v>
      </c>
      <c r="I47" s="2"/>
      <c r="J47" s="2"/>
      <c r="K47" s="2"/>
      <c r="L47" s="2"/>
      <c r="M47" s="2"/>
    </row>
    <row r="48" spans="1:13" ht="41.4" customHeight="1">
      <c r="A48" s="4" t="s">
        <v>87</v>
      </c>
      <c r="B48" s="17" t="s">
        <v>70</v>
      </c>
      <c r="C48" s="5">
        <f>C49</f>
        <v>3382.4</v>
      </c>
      <c r="D48" s="5">
        <f>D49</f>
        <v>4508.8</v>
      </c>
      <c r="E48" s="5">
        <f>E49</f>
        <v>4273.6000000000004</v>
      </c>
      <c r="F48" s="5">
        <f t="shared" si="0"/>
        <v>94.783534421575595</v>
      </c>
      <c r="G48" s="5">
        <f t="shared" si="1"/>
        <v>891.20000000000027</v>
      </c>
      <c r="H48" s="5">
        <f t="shared" si="2"/>
        <v>126.34815515610219</v>
      </c>
      <c r="I48" s="1"/>
      <c r="J48" s="1"/>
      <c r="K48" s="1"/>
      <c r="L48" s="1"/>
      <c r="M48" s="2"/>
    </row>
    <row r="49" spans="1:13" ht="18">
      <c r="A49" s="6" t="s">
        <v>3</v>
      </c>
      <c r="B49" s="18" t="s">
        <v>71</v>
      </c>
      <c r="C49" s="7">
        <v>3382.4</v>
      </c>
      <c r="D49" s="7">
        <v>4508.8</v>
      </c>
      <c r="E49" s="7">
        <v>4273.6000000000004</v>
      </c>
      <c r="F49" s="7">
        <f t="shared" si="0"/>
        <v>94.783534421575595</v>
      </c>
      <c r="G49" s="7">
        <f t="shared" si="1"/>
        <v>891.20000000000027</v>
      </c>
      <c r="H49" s="7">
        <f t="shared" si="2"/>
        <v>126.34815515610219</v>
      </c>
      <c r="I49" s="2"/>
      <c r="J49" s="2"/>
      <c r="K49" s="2"/>
      <c r="L49" s="2"/>
      <c r="M49" s="2"/>
    </row>
    <row r="50" spans="1:13" ht="44.4" customHeight="1">
      <c r="A50" s="4" t="s">
        <v>88</v>
      </c>
      <c r="B50" s="17" t="s">
        <v>72</v>
      </c>
      <c r="C50" s="5">
        <f>C51</f>
        <v>19288.8</v>
      </c>
      <c r="D50" s="5">
        <f>D51</f>
        <v>37089.699999999997</v>
      </c>
      <c r="E50" s="5">
        <f>E51</f>
        <v>15749.2</v>
      </c>
      <c r="F50" s="5">
        <f t="shared" si="0"/>
        <v>42.462462624394377</v>
      </c>
      <c r="G50" s="5">
        <f t="shared" si="1"/>
        <v>-3539.5999999999985</v>
      </c>
      <c r="H50" s="5">
        <f t="shared" si="2"/>
        <v>81.6494546057816</v>
      </c>
      <c r="I50" s="1"/>
      <c r="J50" s="1"/>
      <c r="K50" s="1"/>
      <c r="L50" s="1"/>
      <c r="M50" s="2"/>
    </row>
    <row r="51" spans="1:13" ht="49.8" customHeight="1">
      <c r="A51" s="6" t="s">
        <v>2</v>
      </c>
      <c r="B51" s="18" t="s">
        <v>73</v>
      </c>
      <c r="C51" s="7">
        <v>19288.8</v>
      </c>
      <c r="D51" s="7">
        <v>37089.699999999997</v>
      </c>
      <c r="E51" s="7">
        <v>15749.2</v>
      </c>
      <c r="F51" s="7">
        <f t="shared" si="0"/>
        <v>42.462462624394377</v>
      </c>
      <c r="G51" s="7">
        <f t="shared" si="1"/>
        <v>-3539.5999999999985</v>
      </c>
      <c r="H51" s="7">
        <f t="shared" si="2"/>
        <v>81.6494546057816</v>
      </c>
      <c r="I51" s="2"/>
      <c r="J51" s="2"/>
      <c r="K51" s="2"/>
      <c r="L51" s="2"/>
      <c r="M51" s="2"/>
    </row>
    <row r="52" spans="1:13" ht="57.6" customHeight="1">
      <c r="A52" s="4" t="s">
        <v>89</v>
      </c>
      <c r="B52" s="17" t="s">
        <v>74</v>
      </c>
      <c r="C52" s="5">
        <f>C53+C54+C55</f>
        <v>44072.4</v>
      </c>
      <c r="D52" s="5">
        <f t="shared" ref="D52:E52" si="5">D53+D54+D55</f>
        <v>33869.699999999997</v>
      </c>
      <c r="E52" s="5">
        <f t="shared" si="5"/>
        <v>14584</v>
      </c>
      <c r="F52" s="5">
        <f t="shared" si="0"/>
        <v>43.059135451450715</v>
      </c>
      <c r="G52" s="5">
        <f>E52-C52</f>
        <v>-29488.400000000001</v>
      </c>
      <c r="H52" s="5">
        <f t="shared" si="2"/>
        <v>33.09100480119077</v>
      </c>
      <c r="I52" s="1"/>
      <c r="J52" s="1"/>
      <c r="K52" s="1"/>
      <c r="L52" s="1"/>
      <c r="M52" s="2"/>
    </row>
    <row r="53" spans="1:13" ht="54">
      <c r="A53" s="6" t="s">
        <v>1</v>
      </c>
      <c r="B53" s="18" t="s">
        <v>75</v>
      </c>
      <c r="C53" s="7">
        <v>7709</v>
      </c>
      <c r="D53" s="7">
        <v>10732.5</v>
      </c>
      <c r="E53" s="7">
        <v>8049.6</v>
      </c>
      <c r="F53" s="7">
        <f t="shared" si="0"/>
        <v>75.002096436058707</v>
      </c>
      <c r="G53" s="7">
        <f t="shared" si="1"/>
        <v>340.60000000000036</v>
      </c>
      <c r="H53" s="7">
        <f t="shared" si="2"/>
        <v>104.41821247892074</v>
      </c>
      <c r="I53" s="2"/>
      <c r="J53" s="2"/>
      <c r="K53" s="2"/>
      <c r="L53" s="2"/>
      <c r="M53" s="2"/>
    </row>
    <row r="54" spans="1:13" ht="54" hidden="1">
      <c r="A54" s="6" t="s">
        <v>0</v>
      </c>
      <c r="B54" s="18" t="s">
        <v>76</v>
      </c>
      <c r="C54" s="7"/>
      <c r="D54" s="7"/>
      <c r="E54" s="7"/>
      <c r="F54" s="7" t="e">
        <f t="shared" si="0"/>
        <v>#DIV/0!</v>
      </c>
      <c r="G54" s="7">
        <f t="shared" si="1"/>
        <v>0</v>
      </c>
      <c r="H54" s="7" t="e">
        <f t="shared" si="2"/>
        <v>#DIV/0!</v>
      </c>
      <c r="I54" s="2"/>
      <c r="J54" s="2"/>
      <c r="K54" s="2"/>
      <c r="L54" s="2"/>
      <c r="M54" s="2"/>
    </row>
    <row r="55" spans="1:13" s="12" customFormat="1" ht="54.6" customHeight="1">
      <c r="A55" s="6" t="s">
        <v>0</v>
      </c>
      <c r="B55" s="18" t="s">
        <v>76</v>
      </c>
      <c r="C55" s="7">
        <v>36363.4</v>
      </c>
      <c r="D55" s="7">
        <v>23137.200000000001</v>
      </c>
      <c r="E55" s="7">
        <v>6534.4</v>
      </c>
      <c r="F55" s="7">
        <f t="shared" si="0"/>
        <v>28.241965319917703</v>
      </c>
      <c r="G55" s="7">
        <f t="shared" si="1"/>
        <v>-29829</v>
      </c>
      <c r="H55" s="7">
        <f t="shared" si="2"/>
        <v>17.969716803159219</v>
      </c>
      <c r="I55" s="2"/>
      <c r="J55" s="2"/>
      <c r="K55" s="2"/>
      <c r="L55" s="2"/>
      <c r="M55" s="2"/>
    </row>
    <row r="56" spans="1:13" ht="17.399999999999999">
      <c r="A56" s="14" t="s">
        <v>32</v>
      </c>
      <c r="B56" s="17"/>
      <c r="C56" s="9">
        <f>C5+C13+C16+C22+C29+C36+C39+C44+C48+C50+C52+C27</f>
        <v>2125559.6999999997</v>
      </c>
      <c r="D56" s="9">
        <f>D5+D13+D16+D22+D29+D36+D39+D44+D48+D50+D52+D27</f>
        <v>3848071.9000000008</v>
      </c>
      <c r="E56" s="9">
        <f>E5+E13+E16+E22+E29+E36+E39+E44+E48+E50+E52+E27</f>
        <v>2471508.4000000004</v>
      </c>
      <c r="F56" s="9">
        <f t="shared" si="0"/>
        <v>64.227188686365238</v>
      </c>
      <c r="G56" s="9">
        <f t="shared" si="1"/>
        <v>345948.70000000065</v>
      </c>
      <c r="H56" s="9">
        <f t="shared" si="2"/>
        <v>116.27565200826872</v>
      </c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2021-10-25T11:14:27Z</cp:lastPrinted>
  <dcterms:created xsi:type="dcterms:W3CDTF">2016-08-16T06:24:10Z</dcterms:created>
  <dcterms:modified xsi:type="dcterms:W3CDTF">2021-10-25T11:15:36Z</dcterms:modified>
</cp:coreProperties>
</file>