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0" yWindow="110" windowWidth="17510" windowHeight="9530" tabRatio="800"/>
  </bookViews>
  <sheets>
    <sheet name="прил 2 к осн. напр 2024-26" sheetId="21" r:id="rId1"/>
  </sheets>
  <definedNames>
    <definedName name="_xlnm.Print_Area" localSheetId="0">'прил 2 к осн. напр 2024-26'!$B$1:$J$50</definedName>
  </definedNames>
  <calcPr calcId="124519" iterate="1"/>
</workbook>
</file>

<file path=xl/calcChain.xml><?xml version="1.0" encoding="utf-8"?>
<calcChain xmlns="http://schemas.openxmlformats.org/spreadsheetml/2006/main">
  <c r="G56" i="21"/>
  <c r="H56"/>
  <c r="F56"/>
  <c r="F54"/>
  <c r="G57"/>
  <c r="H57"/>
  <c r="F57"/>
  <c r="H55"/>
  <c r="G55"/>
  <c r="F55"/>
  <c r="H28" l="1"/>
  <c r="G28"/>
  <c r="H22"/>
  <c r="G22"/>
  <c r="H31"/>
  <c r="G31"/>
  <c r="H34"/>
  <c r="G34"/>
  <c r="G42" l="1"/>
  <c r="H42"/>
  <c r="E42"/>
  <c r="F42"/>
  <c r="F43"/>
  <c r="E43"/>
  <c r="H43"/>
  <c r="G43"/>
  <c r="D43"/>
  <c r="D42"/>
  <c r="J40"/>
  <c r="J39"/>
  <c r="H38"/>
  <c r="G38"/>
  <c r="F38"/>
  <c r="J38" s="1"/>
  <c r="E38"/>
  <c r="D38"/>
  <c r="J37"/>
  <c r="I37"/>
  <c r="J36"/>
  <c r="I36"/>
  <c r="H33"/>
  <c r="G33"/>
  <c r="F33"/>
  <c r="E33"/>
  <c r="I33" s="1"/>
  <c r="D33"/>
  <c r="J32"/>
  <c r="I32"/>
  <c r="J31"/>
  <c r="I31"/>
  <c r="H30"/>
  <c r="G30"/>
  <c r="F30"/>
  <c r="E30"/>
  <c r="D30"/>
  <c r="J28"/>
  <c r="I28"/>
  <c r="H27"/>
  <c r="G27"/>
  <c r="F27"/>
  <c r="E27"/>
  <c r="D27"/>
  <c r="J26"/>
  <c r="I26"/>
  <c r="J25"/>
  <c r="I25"/>
  <c r="H24"/>
  <c r="G24"/>
  <c r="F24"/>
  <c r="E24"/>
  <c r="J23"/>
  <c r="I23"/>
  <c r="J22"/>
  <c r="I22"/>
  <c r="H21"/>
  <c r="G21"/>
  <c r="F21"/>
  <c r="E21"/>
  <c r="D21"/>
  <c r="J19"/>
  <c r="J18"/>
  <c r="I18"/>
  <c r="J17"/>
  <c r="I17"/>
  <c r="J16"/>
  <c r="J15"/>
  <c r="I15"/>
  <c r="H14"/>
  <c r="G14"/>
  <c r="F14"/>
  <c r="E14"/>
  <c r="D14"/>
  <c r="H11"/>
  <c r="G11"/>
  <c r="F11"/>
  <c r="E11"/>
  <c r="E41" s="1"/>
  <c r="D11"/>
  <c r="J9"/>
  <c r="I9"/>
  <c r="D41" l="1"/>
  <c r="D44" s="1"/>
  <c r="G41"/>
  <c r="G44" s="1"/>
  <c r="G45" s="1"/>
  <c r="H41"/>
  <c r="H44" s="1"/>
  <c r="H45" s="1"/>
  <c r="I27"/>
  <c r="F41"/>
  <c r="F44" s="1"/>
  <c r="E44"/>
  <c r="J33"/>
  <c r="J30"/>
  <c r="J24"/>
  <c r="J21"/>
  <c r="I14"/>
  <c r="J43"/>
  <c r="I42"/>
  <c r="J42"/>
  <c r="J14"/>
  <c r="I21"/>
  <c r="I24"/>
  <c r="J27"/>
  <c r="I30"/>
  <c r="I43"/>
  <c r="I41" l="1"/>
  <c r="J41"/>
  <c r="I44"/>
  <c r="J44"/>
</calcChain>
</file>

<file path=xl/sharedStrings.xml><?xml version="1.0" encoding="utf-8"?>
<sst xmlns="http://schemas.openxmlformats.org/spreadsheetml/2006/main" count="57" uniqueCount="37">
  <si>
    <t>тыс. рублей</t>
  </si>
  <si>
    <t>Наименование</t>
  </si>
  <si>
    <t>%</t>
  </si>
  <si>
    <t>за счет собственных средств бюджета</t>
  </si>
  <si>
    <t>за счет межбюджетных трансфертов из других бюджетов</t>
  </si>
  <si>
    <t>Непрограммные мероприятия</t>
  </si>
  <si>
    <t>Всего по муниципальным программам, из них</t>
  </si>
  <si>
    <t>ВСЕГО РАСХОДОВ,</t>
  </si>
  <si>
    <t xml:space="preserve">ДЕФИЦИТ (профицит) </t>
  </si>
  <si>
    <t>из них:</t>
  </si>
  <si>
    <t>12. Муниципальная программа "Совершенствование системы оплаты труда работников отдельных учреждений муниципального образования город Балаково"</t>
  </si>
  <si>
    <t>Условно утверждаемые расходы</t>
  </si>
  <si>
    <t xml:space="preserve">Проект </t>
  </si>
  <si>
    <t>Приложение №2 к пояснительной записке</t>
  </si>
  <si>
    <r>
      <t xml:space="preserve">11.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город Балаково"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</t>
    </r>
    <r>
      <rPr>
        <b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бюджета</t>
    </r>
  </si>
  <si>
    <t>Отклонение проекта 2021 года от ожидаемого исполнения 2020 года</t>
  </si>
  <si>
    <t>на 2024 год</t>
  </si>
  <si>
    <t>Исполнено за 2021 год</t>
  </si>
  <si>
    <t>на 2025 год</t>
  </si>
  <si>
    <r>
      <t xml:space="preserve">3. Муниципальная программа "Муниципальная собственность в границах муниципального образования город Балаково"        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</si>
  <si>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4. Муниципальная программа "Осуществление пассажирских перевозок на территории муниципального образования город Балаково"                                                   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</si>
  <si>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t>2. Муниципальная программа "Формирование комфортной городской среды муниципального образования город Балаково"</t>
  </si>
  <si>
    <t>Оценка 2023 года</t>
  </si>
  <si>
    <t>Проект бюджета муниципального образования город Балаково на 2024 год и на плановый период 2025 и 2026 годов с распределением по муниципальным программам и непрограммным направлениям деятельности</t>
  </si>
  <si>
    <t>1. Муниципальная программа "Обеспечение инженерной, транспортной инфраструктурой и объектами наружного уличного освещения земельных участков, предоставленных многодетным семьям для индивидуального жилищного строительства на территории муниципального образования город Балаково"</t>
  </si>
  <si>
    <t>на 2026 год</t>
  </si>
  <si>
    <r>
      <t xml:space="preserve">5. Муниципальная программа "Градостроительная деятельность муниципального образования город Балаково"          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</si>
  <si>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t xml:space="preserve">6. Муниципальная программа "Развитие транспортной системы муниципального образования  город Балаково"                                                          </t>
  </si>
  <si>
    <t xml:space="preserve">7. Муниципальная программа "Переселение граждан из аварийного жилищного фонда города Балаково на 2022-2024 годы"                                                                                                          </t>
  </si>
  <si>
    <r>
      <t xml:space="preserve">8. Муниципальная программа "Благоустройство и санитарное содержание территорий муниципального образования город Балаково"                                                                                                                                                      </t>
    </r>
    <r>
      <rPr>
        <b/>
        <i/>
        <sz val="10"/>
        <rFont val="Times New Roman"/>
        <family val="1"/>
        <charset val="204"/>
      </rPr>
      <t xml:space="preserve">                                                                                                         </t>
    </r>
  </si>
  <si>
    <t>9. Муниципальная программа "Развитие культуры муниципального образования город Балаково"</t>
  </si>
  <si>
    <r>
      <t>10. Муниципальная программа "Развитие молодежной политики, физической культуры  и туризма на территории муниципального образования город Балаково"</t>
    </r>
    <r>
      <rPr>
        <i/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</t>
    </r>
  </si>
  <si>
    <r>
      <t xml:space="preserve">11. Муниципальная программа "Охрана общественного порядка на территории муниципального образования город Балаково"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</t>
    </r>
    <r>
      <rPr>
        <b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бюджета</t>
    </r>
  </si>
  <si>
    <t>всего доходы</t>
  </si>
  <si>
    <t xml:space="preserve">всего расходы </t>
  </si>
  <si>
    <t>дефицит</t>
  </si>
  <si>
    <t>распределяемые расходы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</si>
</sst>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2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165" fontId="15" fillId="0" borderId="0" applyFont="0" applyFill="0" applyBorder="0" applyAlignment="0" applyProtection="0"/>
    <xf numFmtId="0" fontId="1" fillId="0" borderId="0"/>
  </cellStyleXfs>
  <cellXfs count="100">
    <xf numFmtId="0" fontId="0" fillId="0" borderId="0" xfId="0"/>
    <xf numFmtId="0" fontId="3" fillId="0" borderId="0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12" fillId="0" borderId="0" xfId="1" applyFont="1" applyFill="1" applyBorder="1" applyAlignment="1">
      <alignment vertical="center"/>
    </xf>
    <xf numFmtId="0" fontId="12" fillId="0" borderId="0" xfId="1" applyFont="1" applyFill="1" applyAlignment="1">
      <alignment vertical="center"/>
    </xf>
    <xf numFmtId="0" fontId="3" fillId="0" borderId="0" xfId="1" applyFont="1" applyFill="1" applyAlignment="1">
      <alignment horizontal="left" vertical="center"/>
    </xf>
    <xf numFmtId="164" fontId="3" fillId="0" borderId="0" xfId="1" applyNumberFormat="1" applyFont="1" applyFill="1" applyAlignment="1">
      <alignment vertical="center"/>
    </xf>
    <xf numFmtId="0" fontId="7" fillId="0" borderId="0" xfId="1" applyFont="1" applyFill="1" applyBorder="1" applyAlignment="1">
      <alignment vertical="center" textRotation="178" wrapText="1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Border="1" applyAlignment="1">
      <alignment horizontal="center" vertical="top" wrapText="1"/>
    </xf>
    <xf numFmtId="0" fontId="10" fillId="0" borderId="0" xfId="1" applyFont="1" applyFill="1" applyAlignment="1">
      <alignment horizontal="center" vertical="top" wrapText="1"/>
    </xf>
    <xf numFmtId="0" fontId="2" fillId="0" borderId="0" xfId="1" applyFont="1" applyFill="1" applyBorder="1" applyAlignment="1">
      <alignment vertical="center" textRotation="178" wrapText="1"/>
    </xf>
    <xf numFmtId="0" fontId="14" fillId="0" borderId="0" xfId="1" applyFont="1" applyFill="1" applyBorder="1" applyAlignment="1">
      <alignment vertical="center" textRotation="178" wrapText="1"/>
    </xf>
    <xf numFmtId="0" fontId="3" fillId="0" borderId="0" xfId="1" applyFont="1" applyFill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textRotation="178" wrapText="1"/>
    </xf>
    <xf numFmtId="0" fontId="6" fillId="0" borderId="0" xfId="1" applyFont="1" applyFill="1" applyAlignment="1">
      <alignment vertical="center"/>
    </xf>
    <xf numFmtId="0" fontId="5" fillId="0" borderId="0" xfId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164" fontId="11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18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16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19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7" fillId="0" borderId="0" xfId="1" applyNumberFormat="1" applyFont="1" applyFill="1" applyBorder="1" applyAlignment="1">
      <alignment vertical="center" textRotation="178" wrapText="1"/>
    </xf>
    <xf numFmtId="0" fontId="3" fillId="2" borderId="0" xfId="1" applyFont="1" applyFill="1" applyAlignment="1">
      <alignment vertical="center"/>
    </xf>
    <xf numFmtId="164" fontId="17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18" fillId="2" borderId="7" xfId="1" applyNumberFormat="1" applyFont="1" applyFill="1" applyBorder="1" applyAlignment="1">
      <alignment horizontal="center" vertical="center"/>
    </xf>
    <xf numFmtId="164" fontId="3" fillId="2" borderId="0" xfId="1" applyNumberFormat="1" applyFont="1" applyFill="1" applyAlignment="1">
      <alignment vertical="center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7" xfId="3" applyNumberFormat="1" applyFont="1" applyFill="1" applyBorder="1" applyAlignment="1" applyProtection="1">
      <alignment horizontal="center" vertical="center"/>
      <protection hidden="1"/>
    </xf>
    <xf numFmtId="49" fontId="3" fillId="0" borderId="7" xfId="3" applyNumberFormat="1" applyFont="1" applyFill="1" applyBorder="1" applyAlignment="1">
      <alignment horizontal="center" vertical="top"/>
    </xf>
    <xf numFmtId="164" fontId="10" fillId="0" borderId="7" xfId="3" applyNumberFormat="1" applyFont="1" applyFill="1" applyBorder="1" applyAlignment="1" applyProtection="1">
      <alignment horizontal="center" vertical="center"/>
      <protection hidden="1"/>
    </xf>
    <xf numFmtId="4" fontId="10" fillId="0" borderId="7" xfId="3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right"/>
    </xf>
    <xf numFmtId="164" fontId="18" fillId="2" borderId="7" xfId="1" applyNumberFormat="1" applyFont="1" applyFill="1" applyBorder="1" applyAlignment="1">
      <alignment horizontal="center" vertical="center" shrinkToFit="1"/>
    </xf>
    <xf numFmtId="0" fontId="16" fillId="2" borderId="8" xfId="1" applyFont="1" applyFill="1" applyBorder="1" applyAlignment="1" applyProtection="1">
      <alignment wrapText="1"/>
      <protection hidden="1"/>
    </xf>
    <xf numFmtId="0" fontId="16" fillId="2" borderId="4" xfId="1" applyFont="1" applyFill="1" applyBorder="1" applyAlignment="1" applyProtection="1">
      <alignment wrapText="1"/>
      <protection hidden="1"/>
    </xf>
    <xf numFmtId="164" fontId="11" fillId="2" borderId="7" xfId="1" applyNumberFormat="1" applyFont="1" applyFill="1" applyBorder="1" applyAlignment="1">
      <alignment horizontal="center" vertical="center" shrinkToFit="1"/>
    </xf>
    <xf numFmtId="164" fontId="19" fillId="2" borderId="7" xfId="1" applyNumberFormat="1" applyFont="1" applyFill="1" applyBorder="1" applyAlignment="1">
      <alignment horizontal="center" vertical="center" shrinkToFit="1"/>
    </xf>
    <xf numFmtId="164" fontId="16" fillId="2" borderId="7" xfId="1" applyNumberFormat="1" applyFont="1" applyFill="1" applyBorder="1" applyAlignment="1">
      <alignment horizontal="center" vertical="center" shrinkToFit="1"/>
    </xf>
    <xf numFmtId="164" fontId="17" fillId="2" borderId="7" xfId="1" applyNumberFormat="1" applyFont="1" applyFill="1" applyBorder="1" applyAlignment="1">
      <alignment horizontal="center" vertical="center" shrinkToFit="1"/>
    </xf>
    <xf numFmtId="164" fontId="4" fillId="2" borderId="7" xfId="1" applyNumberFormat="1" applyFont="1" applyFill="1" applyBorder="1" applyAlignment="1">
      <alignment horizontal="center" vertical="center" shrinkToFit="1"/>
    </xf>
    <xf numFmtId="164" fontId="4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18" fillId="3" borderId="7" xfId="1" applyNumberFormat="1" applyFont="1" applyFill="1" applyBorder="1" applyAlignment="1" applyProtection="1">
      <alignment horizontal="center" vertical="center" shrinkToFit="1"/>
      <protection hidden="1"/>
    </xf>
    <xf numFmtId="164" fontId="22" fillId="3" borderId="7" xfId="1" applyNumberFormat="1" applyFont="1" applyFill="1" applyBorder="1" applyAlignment="1" applyProtection="1">
      <alignment horizontal="center" vertical="center" shrinkToFit="1"/>
      <protection hidden="1"/>
    </xf>
    <xf numFmtId="164" fontId="19" fillId="3" borderId="7" xfId="1" applyNumberFormat="1" applyFont="1" applyFill="1" applyBorder="1" applyAlignment="1" applyProtection="1">
      <alignment horizontal="center" vertical="center" shrinkToFit="1"/>
      <protection hidden="1"/>
    </xf>
    <xf numFmtId="164" fontId="23" fillId="3" borderId="7" xfId="1" applyNumberFormat="1" applyFont="1" applyFill="1" applyBorder="1" applyAlignment="1" applyProtection="1">
      <alignment horizontal="center" vertical="center" shrinkToFit="1"/>
      <protection hidden="1"/>
    </xf>
    <xf numFmtId="164" fontId="25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26" fillId="2" borderId="7" xfId="1" applyNumberFormat="1" applyFont="1" applyFill="1" applyBorder="1" applyAlignment="1" applyProtection="1">
      <alignment horizontal="center" vertical="center" shrinkToFit="1"/>
      <protection hidden="1"/>
    </xf>
    <xf numFmtId="0" fontId="24" fillId="2" borderId="8" xfId="1" applyFont="1" applyFill="1" applyBorder="1" applyAlignment="1" applyProtection="1">
      <alignment wrapText="1"/>
      <protection hidden="1"/>
    </xf>
    <xf numFmtId="164" fontId="27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25" fillId="2" borderId="7" xfId="1" applyNumberFormat="1" applyFont="1" applyFill="1" applyBorder="1" applyAlignment="1">
      <alignment horizontal="center" vertical="center"/>
    </xf>
    <xf numFmtId="164" fontId="12" fillId="0" borderId="0" xfId="1" applyNumberFormat="1" applyFont="1" applyFill="1" applyBorder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28" fillId="2" borderId="7" xfId="1" applyFont="1" applyFill="1" applyBorder="1" applyAlignment="1">
      <alignment vertical="center"/>
    </xf>
    <xf numFmtId="0" fontId="28" fillId="0" borderId="7" xfId="1" applyFont="1" applyFill="1" applyBorder="1" applyAlignment="1">
      <alignment vertical="center" wrapText="1"/>
    </xf>
    <xf numFmtId="164" fontId="6" fillId="0" borderId="7" xfId="1" applyNumberFormat="1" applyFont="1" applyFill="1" applyBorder="1" applyAlignment="1">
      <alignment horizontal="center"/>
    </xf>
    <xf numFmtId="164" fontId="3" fillId="0" borderId="7" xfId="1" applyNumberFormat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3" xfId="1" applyFont="1" applyFill="1" applyBorder="1" applyAlignment="1" applyProtection="1">
      <alignment horizontal="left" vertical="center" wrapText="1"/>
      <protection hidden="1"/>
    </xf>
    <xf numFmtId="0" fontId="5" fillId="0" borderId="4" xfId="1" applyFont="1" applyFill="1" applyBorder="1" applyAlignment="1" applyProtection="1">
      <alignment horizontal="left" vertical="center" wrapText="1"/>
      <protection hidden="1"/>
    </xf>
    <xf numFmtId="0" fontId="11" fillId="0" borderId="3" xfId="1" applyFont="1" applyFill="1" applyBorder="1" applyAlignment="1" applyProtection="1">
      <alignment horizontal="right" vertical="center" wrapText="1"/>
      <protection hidden="1"/>
    </xf>
    <xf numFmtId="0" fontId="11" fillId="0" borderId="4" xfId="1" applyFont="1" applyFill="1" applyBorder="1" applyAlignment="1" applyProtection="1">
      <alignment horizontal="right" vertical="center" wrapText="1"/>
      <protection hidden="1"/>
    </xf>
    <xf numFmtId="0" fontId="13" fillId="0" borderId="3" xfId="1" applyFont="1" applyFill="1" applyBorder="1" applyAlignment="1" applyProtection="1">
      <alignment horizontal="left" vertical="center" wrapText="1"/>
      <protection hidden="1"/>
    </xf>
    <xf numFmtId="0" fontId="13" fillId="0" borderId="4" xfId="1" applyFont="1" applyFill="1" applyBorder="1" applyAlignment="1" applyProtection="1">
      <alignment horizontal="left" vertical="center" wrapText="1"/>
      <protection hidden="1"/>
    </xf>
    <xf numFmtId="0" fontId="0" fillId="0" borderId="4" xfId="0" applyBorder="1" applyAlignment="1">
      <alignment horizontal="left" vertical="center" wrapText="1"/>
    </xf>
    <xf numFmtId="0" fontId="11" fillId="2" borderId="3" xfId="1" applyFont="1" applyFill="1" applyBorder="1" applyAlignment="1" applyProtection="1">
      <alignment horizontal="right" vertical="center" wrapText="1"/>
      <protection hidden="1"/>
    </xf>
    <xf numFmtId="0" fontId="11" fillId="2" borderId="4" xfId="1" applyFont="1" applyFill="1" applyBorder="1" applyAlignment="1" applyProtection="1">
      <alignment horizontal="right" vertical="center" wrapText="1"/>
      <protection hidden="1"/>
    </xf>
    <xf numFmtId="0" fontId="10" fillId="0" borderId="0" xfId="1" applyFont="1" applyFill="1" applyAlignment="1">
      <alignment horizontal="center" vertical="center"/>
    </xf>
    <xf numFmtId="0" fontId="10" fillId="0" borderId="0" xfId="0" applyFont="1" applyFill="1" applyAlignment="1">
      <alignment horizontal="right" vertical="center" wrapText="1"/>
    </xf>
    <xf numFmtId="0" fontId="4" fillId="0" borderId="0" xfId="1" applyFont="1" applyFill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" xfId="3" applyNumberFormat="1" applyFont="1" applyFill="1" applyBorder="1" applyAlignment="1" applyProtection="1">
      <alignment horizontal="center" vertical="top" wrapText="1"/>
      <protection hidden="1"/>
    </xf>
    <xf numFmtId="4" fontId="5" fillId="0" borderId="2" xfId="3" applyNumberFormat="1" applyFont="1" applyFill="1" applyBorder="1" applyAlignment="1" applyProtection="1">
      <alignment horizontal="center" vertical="top" wrapText="1"/>
      <protection hidden="1"/>
    </xf>
    <xf numFmtId="4" fontId="5" fillId="0" borderId="5" xfId="3" applyNumberFormat="1" applyFont="1" applyFill="1" applyBorder="1" applyAlignment="1" applyProtection="1">
      <alignment horizontal="center" vertical="top" wrapText="1"/>
      <protection hidden="1"/>
    </xf>
    <xf numFmtId="4" fontId="5" fillId="0" borderId="6" xfId="3" applyNumberFormat="1" applyFont="1" applyFill="1" applyBorder="1" applyAlignment="1" applyProtection="1">
      <alignment horizontal="center" vertical="top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16" fillId="0" borderId="3" xfId="1" applyFont="1" applyFill="1" applyBorder="1" applyAlignment="1" applyProtection="1">
      <alignment wrapText="1"/>
      <protection hidden="1"/>
    </xf>
    <xf numFmtId="0" fontId="16" fillId="0" borderId="8" xfId="1" applyFont="1" applyFill="1" applyBorder="1" applyAlignment="1" applyProtection="1">
      <alignment wrapText="1"/>
      <protection hidden="1"/>
    </xf>
    <xf numFmtId="0" fontId="5" fillId="0" borderId="3" xfId="1" applyFont="1" applyFill="1" applyBorder="1" applyAlignment="1" applyProtection="1">
      <alignment horizontal="left" wrapText="1"/>
      <protection hidden="1"/>
    </xf>
    <xf numFmtId="0" fontId="5" fillId="0" borderId="8" xfId="1" applyFont="1" applyFill="1" applyBorder="1" applyAlignment="1" applyProtection="1">
      <alignment horizontal="left" wrapText="1"/>
      <protection hidden="1"/>
    </xf>
  </cellXfs>
  <cellStyles count="4">
    <cellStyle name="Обычный" xfId="0" builtinId="0"/>
    <cellStyle name="Обычный 2" xfId="1"/>
    <cellStyle name="Обычный_Tmp10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7"/>
  <sheetViews>
    <sheetView tabSelected="1" topLeftCell="B1" workbookViewId="0">
      <selection activeCell="B1" sqref="B1:J50"/>
    </sheetView>
  </sheetViews>
  <sheetFormatPr defaultColWidth="20.54296875" defaultRowHeight="10.5"/>
  <cols>
    <col min="1" max="1" width="3.81640625" style="59" customWidth="1"/>
    <col min="2" max="2" width="20.54296875" style="5"/>
    <col min="3" max="3" width="43.453125" style="2" customWidth="1"/>
    <col min="4" max="4" width="14.54296875" style="29" hidden="1" customWidth="1"/>
    <col min="5" max="5" width="14.453125" style="29" customWidth="1"/>
    <col min="6" max="6" width="17.453125" style="2" customWidth="1"/>
    <col min="7" max="7" width="19.54296875" style="2" customWidth="1"/>
    <col min="8" max="8" width="18.54296875" style="2" customWidth="1"/>
    <col min="9" max="9" width="8.453125" style="2" hidden="1" customWidth="1"/>
    <col min="10" max="10" width="12.81640625" style="2" hidden="1" customWidth="1"/>
    <col min="11" max="14" width="20.54296875" style="1"/>
    <col min="15" max="16384" width="20.54296875" style="2"/>
  </cols>
  <sheetData>
    <row r="1" spans="1:14" ht="36" customHeight="1">
      <c r="G1" s="78" t="s">
        <v>13</v>
      </c>
      <c r="H1" s="78"/>
      <c r="J1" s="39" t="s">
        <v>13</v>
      </c>
      <c r="K1" s="23"/>
      <c r="L1" s="23"/>
    </row>
    <row r="2" spans="1:14" ht="0.65" hidden="1" customHeight="1">
      <c r="F2" s="79"/>
      <c r="G2" s="79"/>
      <c r="H2" s="79"/>
      <c r="I2" s="79"/>
      <c r="J2" s="79"/>
      <c r="K2" s="2"/>
      <c r="L2" s="2"/>
    </row>
    <row r="3" spans="1:14" ht="42" customHeight="1">
      <c r="B3" s="80" t="s">
        <v>23</v>
      </c>
      <c r="C3" s="80"/>
      <c r="D3" s="80"/>
      <c r="E3" s="80"/>
      <c r="F3" s="80"/>
      <c r="G3" s="80"/>
      <c r="H3" s="80"/>
      <c r="I3" s="80"/>
      <c r="J3" s="80"/>
    </row>
    <row r="4" spans="1:14" ht="15" customHeight="1">
      <c r="I4" s="12"/>
      <c r="J4" s="13" t="s">
        <v>0</v>
      </c>
    </row>
    <row r="5" spans="1:14" s="15" customFormat="1" ht="16.75" customHeight="1">
      <c r="B5" s="81" t="s">
        <v>1</v>
      </c>
      <c r="C5" s="81"/>
      <c r="D5" s="82" t="s">
        <v>17</v>
      </c>
      <c r="E5" s="82" t="s">
        <v>22</v>
      </c>
      <c r="F5" s="83" t="s">
        <v>12</v>
      </c>
      <c r="G5" s="84"/>
      <c r="H5" s="85"/>
      <c r="I5" s="86" t="s">
        <v>15</v>
      </c>
      <c r="J5" s="87"/>
      <c r="K5" s="14"/>
      <c r="L5" s="14"/>
      <c r="M5" s="14"/>
      <c r="N5" s="14"/>
    </row>
    <row r="6" spans="1:14" s="15" customFormat="1" ht="37.4" customHeight="1">
      <c r="B6" s="81"/>
      <c r="C6" s="81"/>
      <c r="D6" s="82"/>
      <c r="E6" s="82"/>
      <c r="F6" s="90" t="s">
        <v>16</v>
      </c>
      <c r="G6" s="90" t="s">
        <v>18</v>
      </c>
      <c r="H6" s="90" t="s">
        <v>25</v>
      </c>
      <c r="I6" s="88"/>
      <c r="J6" s="89"/>
      <c r="K6" s="14"/>
      <c r="L6" s="14"/>
      <c r="M6" s="14"/>
      <c r="N6" s="14"/>
    </row>
    <row r="7" spans="1:14" s="15" customFormat="1" ht="13">
      <c r="B7" s="81"/>
      <c r="C7" s="81"/>
      <c r="D7" s="82"/>
      <c r="E7" s="82"/>
      <c r="F7" s="91"/>
      <c r="G7" s="91"/>
      <c r="H7" s="91"/>
      <c r="I7" s="37" t="s">
        <v>2</v>
      </c>
      <c r="J7" s="38" t="s">
        <v>0</v>
      </c>
      <c r="K7" s="14"/>
      <c r="L7" s="14"/>
      <c r="M7" s="14"/>
      <c r="N7" s="14"/>
    </row>
    <row r="8" spans="1:14" s="15" customFormat="1" ht="9" customHeight="1">
      <c r="B8" s="92">
        <v>1</v>
      </c>
      <c r="C8" s="93"/>
      <c r="D8" s="33"/>
      <c r="E8" s="33">
        <v>2</v>
      </c>
      <c r="F8" s="34">
        <v>3</v>
      </c>
      <c r="G8" s="34">
        <v>4</v>
      </c>
      <c r="H8" s="34">
        <v>5</v>
      </c>
      <c r="I8" s="35">
        <v>6</v>
      </c>
      <c r="J8" s="36">
        <v>7</v>
      </c>
      <c r="K8" s="14"/>
      <c r="L8" s="14"/>
      <c r="M8" s="14"/>
      <c r="N8" s="14"/>
    </row>
    <row r="9" spans="1:14" s="10" customFormat="1" ht="15">
      <c r="B9" s="94" t="s">
        <v>7</v>
      </c>
      <c r="C9" s="95"/>
      <c r="D9" s="25">
        <v>1454504.1</v>
      </c>
      <c r="E9" s="25">
        <v>2987206.2</v>
      </c>
      <c r="F9" s="25">
        <v>1476081.8</v>
      </c>
      <c r="G9" s="53">
        <v>1085654.2</v>
      </c>
      <c r="H9" s="53">
        <v>1176220.5</v>
      </c>
      <c r="I9" s="40">
        <f>F9/E9*100</f>
        <v>49.413455288088251</v>
      </c>
      <c r="J9" s="25">
        <f>F9-E9</f>
        <v>-1511124.4000000001</v>
      </c>
      <c r="K9" s="11"/>
      <c r="L9" s="7"/>
      <c r="M9" s="11"/>
      <c r="N9" s="11"/>
    </row>
    <row r="10" spans="1:14" ht="12" customHeight="1">
      <c r="B10" s="96" t="s">
        <v>9</v>
      </c>
      <c r="C10" s="97"/>
      <c r="D10" s="41"/>
      <c r="E10" s="41"/>
      <c r="F10" s="41"/>
      <c r="G10" s="55"/>
      <c r="H10" s="55"/>
      <c r="I10" s="41"/>
      <c r="J10" s="42"/>
      <c r="L10" s="28"/>
    </row>
    <row r="11" spans="1:14" ht="72" customHeight="1">
      <c r="A11" s="59">
        <v>26</v>
      </c>
      <c r="B11" s="98" t="s">
        <v>24</v>
      </c>
      <c r="C11" s="99"/>
      <c r="D11" s="25">
        <f>SUM(D12:D13)</f>
        <v>0</v>
      </c>
      <c r="E11" s="25">
        <f t="shared" ref="E11:H11" si="0">SUM(E12:E13)</f>
        <v>45043</v>
      </c>
      <c r="F11" s="25">
        <f t="shared" si="0"/>
        <v>0</v>
      </c>
      <c r="G11" s="25">
        <f t="shared" si="0"/>
        <v>0</v>
      </c>
      <c r="H11" s="25">
        <f t="shared" si="0"/>
        <v>0</v>
      </c>
      <c r="I11" s="41"/>
      <c r="J11" s="42"/>
      <c r="L11" s="28"/>
    </row>
    <row r="12" spans="1:14" ht="18" customHeight="1">
      <c r="B12" s="76" t="s">
        <v>3</v>
      </c>
      <c r="C12" s="77"/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41"/>
      <c r="J12" s="42"/>
      <c r="L12" s="28"/>
    </row>
    <row r="13" spans="1:14" ht="19" customHeight="1">
      <c r="B13" s="71" t="s">
        <v>4</v>
      </c>
      <c r="C13" s="72"/>
      <c r="D13" s="24">
        <v>0</v>
      </c>
      <c r="E13" s="24">
        <v>45043</v>
      </c>
      <c r="F13" s="24">
        <v>0</v>
      </c>
      <c r="G13" s="24">
        <v>0</v>
      </c>
      <c r="H13" s="24">
        <v>0</v>
      </c>
      <c r="I13" s="41"/>
      <c r="J13" s="42"/>
      <c r="L13" s="28"/>
    </row>
    <row r="14" spans="1:14" s="9" customFormat="1" ht="43.5" customHeight="1">
      <c r="A14" s="60">
        <v>29</v>
      </c>
      <c r="B14" s="69" t="s">
        <v>21</v>
      </c>
      <c r="C14" s="70"/>
      <c r="D14" s="25">
        <f>SUM(D15:D16)</f>
        <v>26842.6</v>
      </c>
      <c r="E14" s="25">
        <f>E15+E16</f>
        <v>51545.1</v>
      </c>
      <c r="F14" s="25">
        <f>F15+F16</f>
        <v>1545.1</v>
      </c>
      <c r="G14" s="25">
        <f>G15+G16</f>
        <v>1545.1</v>
      </c>
      <c r="H14" s="25">
        <f>H15+H16</f>
        <v>1545.1</v>
      </c>
      <c r="I14" s="40">
        <f>F14/E14*100</f>
        <v>2.9975691190821241</v>
      </c>
      <c r="J14" s="25">
        <f t="shared" ref="J14:J21" si="1">F14-E14</f>
        <v>-50000</v>
      </c>
      <c r="K14" s="8"/>
      <c r="L14" s="16"/>
      <c r="M14" s="8"/>
      <c r="N14" s="8"/>
    </row>
    <row r="15" spans="1:14" s="21" customFormat="1" ht="14.5" customHeight="1">
      <c r="A15" s="61"/>
      <c r="B15" s="76" t="s">
        <v>3</v>
      </c>
      <c r="C15" s="77"/>
      <c r="D15" s="24">
        <v>583.6</v>
      </c>
      <c r="E15" s="24">
        <v>1545.1</v>
      </c>
      <c r="F15" s="24">
        <v>1545.1</v>
      </c>
      <c r="G15" s="24">
        <v>1545.1</v>
      </c>
      <c r="H15" s="24">
        <v>1545.1</v>
      </c>
      <c r="I15" s="43">
        <f>F15/E15*100</f>
        <v>100</v>
      </c>
      <c r="J15" s="24">
        <f t="shared" si="1"/>
        <v>0</v>
      </c>
      <c r="K15" s="19"/>
      <c r="L15" s="20"/>
      <c r="M15" s="19"/>
      <c r="N15" s="19"/>
    </row>
    <row r="16" spans="1:14" s="21" customFormat="1" ht="15" customHeight="1">
      <c r="A16" s="61"/>
      <c r="B16" s="71" t="s">
        <v>4</v>
      </c>
      <c r="C16" s="72"/>
      <c r="D16" s="24">
        <v>26259</v>
      </c>
      <c r="E16" s="24">
        <v>50000</v>
      </c>
      <c r="F16" s="24">
        <v>0</v>
      </c>
      <c r="G16" s="24">
        <v>0</v>
      </c>
      <c r="H16" s="24">
        <v>0</v>
      </c>
      <c r="I16" s="43">
        <v>0</v>
      </c>
      <c r="J16" s="24">
        <f t="shared" si="1"/>
        <v>-50000</v>
      </c>
      <c r="K16" s="19"/>
      <c r="L16" s="20"/>
      <c r="M16" s="19"/>
      <c r="N16" s="19"/>
    </row>
    <row r="17" spans="1:14" s="9" customFormat="1" ht="39.65" customHeight="1">
      <c r="A17" s="60">
        <v>30</v>
      </c>
      <c r="B17" s="69" t="s">
        <v>19</v>
      </c>
      <c r="C17" s="70"/>
      <c r="D17" s="25">
        <v>917.9</v>
      </c>
      <c r="E17" s="25">
        <v>1150.3</v>
      </c>
      <c r="F17" s="25">
        <v>1799</v>
      </c>
      <c r="G17" s="25">
        <v>1799</v>
      </c>
      <c r="H17" s="25">
        <v>1799</v>
      </c>
      <c r="I17" s="40">
        <f>F17/E17*100</f>
        <v>156.39398417804051</v>
      </c>
      <c r="J17" s="25">
        <f t="shared" si="1"/>
        <v>648.70000000000005</v>
      </c>
      <c r="K17" s="8"/>
      <c r="L17" s="16"/>
      <c r="M17" s="8"/>
      <c r="N17" s="8"/>
    </row>
    <row r="18" spans="1:14" s="9" customFormat="1" ht="56.15" customHeight="1">
      <c r="A18" s="60">
        <v>31</v>
      </c>
      <c r="B18" s="69" t="s">
        <v>20</v>
      </c>
      <c r="C18" s="70"/>
      <c r="D18" s="25">
        <v>690.2</v>
      </c>
      <c r="E18" s="25">
        <v>1983.6</v>
      </c>
      <c r="F18" s="25">
        <v>9296.4</v>
      </c>
      <c r="G18" s="25">
        <v>9296.4</v>
      </c>
      <c r="H18" s="25">
        <v>9296.4</v>
      </c>
      <c r="I18" s="40">
        <f>F18/E18*100</f>
        <v>468.66303690260133</v>
      </c>
      <c r="J18" s="25">
        <f t="shared" si="1"/>
        <v>7312.7999999999993</v>
      </c>
      <c r="K18" s="22"/>
      <c r="L18" s="16"/>
      <c r="M18" s="8"/>
      <c r="N18" s="8"/>
    </row>
    <row r="19" spans="1:14" s="9" customFormat="1" ht="42" customHeight="1">
      <c r="A19" s="60"/>
      <c r="B19" s="69" t="s">
        <v>26</v>
      </c>
      <c r="C19" s="70"/>
      <c r="D19" s="25">
        <v>0</v>
      </c>
      <c r="E19" s="25">
        <v>0</v>
      </c>
      <c r="F19" s="25">
        <v>10176.299999999999</v>
      </c>
      <c r="G19" s="25">
        <v>0</v>
      </c>
      <c r="H19" s="25">
        <v>0</v>
      </c>
      <c r="I19" s="40">
        <v>0</v>
      </c>
      <c r="J19" s="25">
        <f t="shared" si="1"/>
        <v>10176.299999999999</v>
      </c>
      <c r="K19" s="8"/>
      <c r="L19" s="16"/>
      <c r="M19" s="8"/>
      <c r="N19" s="8"/>
    </row>
    <row r="20" spans="1:14" s="9" customFormat="1" ht="54.65" hidden="1" customHeight="1">
      <c r="A20" s="60"/>
      <c r="B20" s="69"/>
      <c r="C20" s="70"/>
      <c r="D20" s="25">
        <v>902.9</v>
      </c>
      <c r="E20" s="25">
        <v>0</v>
      </c>
      <c r="F20" s="49">
        <v>0</v>
      </c>
      <c r="G20" s="50"/>
      <c r="H20" s="50"/>
      <c r="I20" s="40">
        <v>0</v>
      </c>
      <c r="J20" s="25">
        <v>0</v>
      </c>
      <c r="K20" s="8"/>
      <c r="L20" s="16"/>
      <c r="M20" s="8"/>
      <c r="N20" s="8"/>
    </row>
    <row r="21" spans="1:14" s="9" customFormat="1" ht="41.5" customHeight="1">
      <c r="A21" s="60">
        <v>34</v>
      </c>
      <c r="B21" s="69" t="s">
        <v>27</v>
      </c>
      <c r="C21" s="70"/>
      <c r="D21" s="25">
        <f>D22+D23</f>
        <v>680819.8</v>
      </c>
      <c r="E21" s="25">
        <f>SUM(E22:E23)</f>
        <v>504564.4</v>
      </c>
      <c r="F21" s="25">
        <f>SUM(F22:F23)</f>
        <v>325711.5</v>
      </c>
      <c r="G21" s="53">
        <f>SUM(G22:G23)</f>
        <v>440063.6</v>
      </c>
      <c r="H21" s="53">
        <f>SUM(H22:H23)</f>
        <v>517121.5</v>
      </c>
      <c r="I21" s="40">
        <f>F21/E21*100</f>
        <v>64.553008496041329</v>
      </c>
      <c r="J21" s="25">
        <f t="shared" si="1"/>
        <v>-178852.90000000002</v>
      </c>
      <c r="K21" s="8"/>
      <c r="L21" s="16"/>
      <c r="M21" s="8"/>
      <c r="N21" s="8"/>
    </row>
    <row r="22" spans="1:14" s="9" customFormat="1" ht="17.5" customHeight="1">
      <c r="A22" s="60"/>
      <c r="B22" s="71" t="s">
        <v>3</v>
      </c>
      <c r="C22" s="72"/>
      <c r="D22" s="27">
        <v>286441.2</v>
      </c>
      <c r="E22" s="27">
        <v>190819.9</v>
      </c>
      <c r="F22" s="27">
        <v>118908.5</v>
      </c>
      <c r="G22" s="54">
        <f>226664.1-20000+23081.4</f>
        <v>229745.5</v>
      </c>
      <c r="H22" s="54">
        <f>300147-20000+23081.4</f>
        <v>303228.40000000002</v>
      </c>
      <c r="I22" s="44">
        <f>F22/E22*100</f>
        <v>62.314517511014309</v>
      </c>
      <c r="J22" s="27">
        <f>F22-E22</f>
        <v>-71911.399999999994</v>
      </c>
      <c r="K22" s="8"/>
      <c r="L22" s="16"/>
      <c r="M22" s="8"/>
      <c r="N22" s="8"/>
    </row>
    <row r="23" spans="1:14" s="9" customFormat="1" ht="19.399999999999999" customHeight="1">
      <c r="A23" s="60"/>
      <c r="B23" s="71" t="s">
        <v>4</v>
      </c>
      <c r="C23" s="72"/>
      <c r="D23" s="27">
        <v>394378.6</v>
      </c>
      <c r="E23" s="27">
        <v>313744.5</v>
      </c>
      <c r="F23" s="27">
        <v>206803</v>
      </c>
      <c r="G23" s="27">
        <v>210318.1</v>
      </c>
      <c r="H23" s="27">
        <v>213893.1</v>
      </c>
      <c r="I23" s="44">
        <f>F23/E23*100</f>
        <v>65.91446224555331</v>
      </c>
      <c r="J23" s="27">
        <f>F23-E23</f>
        <v>-106941.5</v>
      </c>
      <c r="K23" s="8"/>
      <c r="L23" s="16"/>
      <c r="M23" s="8"/>
      <c r="N23" s="8"/>
    </row>
    <row r="24" spans="1:14" s="9" customFormat="1" ht="32.15" customHeight="1">
      <c r="A24" s="60">
        <v>35</v>
      </c>
      <c r="B24" s="69" t="s">
        <v>28</v>
      </c>
      <c r="C24" s="70"/>
      <c r="D24" s="25">
        <v>8552.2000000000007</v>
      </c>
      <c r="E24" s="25">
        <f>E25+E26</f>
        <v>1553268</v>
      </c>
      <c r="F24" s="25">
        <f t="shared" ref="F24:H24" si="2">F25+F26</f>
        <v>532992.6</v>
      </c>
      <c r="G24" s="25">
        <f t="shared" si="2"/>
        <v>0</v>
      </c>
      <c r="H24" s="25">
        <f t="shared" si="2"/>
        <v>0</v>
      </c>
      <c r="I24" s="40">
        <f t="shared" ref="I24:I33" si="3">F24/E24*100</f>
        <v>34.314271587388653</v>
      </c>
      <c r="J24" s="25">
        <f>F24-E24</f>
        <v>-1020275.4</v>
      </c>
      <c r="K24" s="8"/>
      <c r="L24" s="16"/>
      <c r="M24" s="8"/>
      <c r="N24" s="8"/>
    </row>
    <row r="25" spans="1:14" s="9" customFormat="1" ht="17.149999999999999" customHeight="1">
      <c r="A25" s="60"/>
      <c r="B25" s="71" t="s">
        <v>3</v>
      </c>
      <c r="C25" s="72"/>
      <c r="D25" s="25"/>
      <c r="E25" s="27">
        <v>104439.9</v>
      </c>
      <c r="F25" s="27">
        <v>257799.5</v>
      </c>
      <c r="G25" s="27">
        <v>0</v>
      </c>
      <c r="H25" s="27">
        <v>0</v>
      </c>
      <c r="I25" s="44">
        <f t="shared" si="3"/>
        <v>246.8400486787138</v>
      </c>
      <c r="J25" s="27">
        <f t="shared" ref="J25:J26" si="4">F25-E25</f>
        <v>153359.6</v>
      </c>
      <c r="K25" s="8"/>
      <c r="L25" s="16"/>
      <c r="M25" s="8"/>
      <c r="N25" s="8"/>
    </row>
    <row r="26" spans="1:14" s="9" customFormat="1" ht="24" customHeight="1">
      <c r="A26" s="60"/>
      <c r="B26" s="71" t="s">
        <v>4</v>
      </c>
      <c r="C26" s="72"/>
      <c r="D26" s="25"/>
      <c r="E26" s="27">
        <v>1448828.1</v>
      </c>
      <c r="F26" s="27">
        <v>275193.09999999998</v>
      </c>
      <c r="G26" s="27">
        <v>0</v>
      </c>
      <c r="H26" s="27">
        <v>0</v>
      </c>
      <c r="I26" s="44">
        <f t="shared" si="3"/>
        <v>18.994185714647578</v>
      </c>
      <c r="J26" s="27">
        <f t="shared" si="4"/>
        <v>-1173635</v>
      </c>
      <c r="K26" s="8"/>
      <c r="L26" s="16"/>
      <c r="M26" s="8"/>
      <c r="N26" s="8"/>
    </row>
    <row r="27" spans="1:14" s="9" customFormat="1" ht="44.5" customHeight="1">
      <c r="A27" s="60">
        <v>36</v>
      </c>
      <c r="B27" s="69" t="s">
        <v>29</v>
      </c>
      <c r="C27" s="70"/>
      <c r="D27" s="25">
        <f>D28+D29</f>
        <v>307481.59999999998</v>
      </c>
      <c r="E27" s="25">
        <f>E28+E29</f>
        <v>213427</v>
      </c>
      <c r="F27" s="25">
        <f t="shared" ref="F27:H27" si="5">F28+F29</f>
        <v>187642.8</v>
      </c>
      <c r="G27" s="25">
        <f>G28+G29</f>
        <v>231362.5</v>
      </c>
      <c r="H27" s="25">
        <f t="shared" si="5"/>
        <v>231362.5</v>
      </c>
      <c r="I27" s="40">
        <f t="shared" si="3"/>
        <v>87.918960581369731</v>
      </c>
      <c r="J27" s="25">
        <f>F27-E27</f>
        <v>-25784.200000000012</v>
      </c>
      <c r="K27" s="8"/>
      <c r="L27" s="16"/>
      <c r="M27" s="8"/>
      <c r="N27" s="8"/>
    </row>
    <row r="28" spans="1:14" s="9" customFormat="1" ht="18.649999999999999" customHeight="1">
      <c r="A28" s="60"/>
      <c r="B28" s="71" t="s">
        <v>3</v>
      </c>
      <c r="C28" s="72"/>
      <c r="D28" s="27">
        <v>140607.79999999999</v>
      </c>
      <c r="E28" s="27">
        <v>138151</v>
      </c>
      <c r="F28" s="27">
        <v>110213</v>
      </c>
      <c r="G28" s="27">
        <f>207326.1+24036.4</f>
        <v>231362.5</v>
      </c>
      <c r="H28" s="27">
        <f>207326.1+24036.4</f>
        <v>231362.5</v>
      </c>
      <c r="I28" s="44">
        <f t="shared" si="3"/>
        <v>79.777200309805934</v>
      </c>
      <c r="J28" s="27">
        <f>F28-E28</f>
        <v>-27938</v>
      </c>
      <c r="K28" s="8"/>
      <c r="L28" s="16"/>
      <c r="M28" s="8"/>
      <c r="N28" s="8"/>
    </row>
    <row r="29" spans="1:14" s="9" customFormat="1" ht="17.5" customHeight="1">
      <c r="A29" s="60"/>
      <c r="B29" s="71" t="s">
        <v>4</v>
      </c>
      <c r="C29" s="72"/>
      <c r="D29" s="27">
        <v>166873.79999999999</v>
      </c>
      <c r="E29" s="27">
        <v>75276</v>
      </c>
      <c r="F29" s="27">
        <v>77429.8</v>
      </c>
      <c r="G29" s="27">
        <v>0</v>
      </c>
      <c r="H29" s="27">
        <v>0</v>
      </c>
      <c r="I29" s="44"/>
      <c r="J29" s="27"/>
      <c r="K29" s="8"/>
      <c r="L29" s="16"/>
      <c r="M29" s="8"/>
      <c r="N29" s="8"/>
    </row>
    <row r="30" spans="1:14" s="9" customFormat="1" ht="30.65" customHeight="1">
      <c r="A30" s="60">
        <v>37</v>
      </c>
      <c r="B30" s="69" t="s">
        <v>30</v>
      </c>
      <c r="C30" s="70"/>
      <c r="D30" s="25">
        <f>SUM(D31:D32)</f>
        <v>126426.79999999999</v>
      </c>
      <c r="E30" s="25">
        <f>E31+E32</f>
        <v>370163.6</v>
      </c>
      <c r="F30" s="25">
        <f>F31+F32</f>
        <v>175741.5</v>
      </c>
      <c r="G30" s="25">
        <f>G31+G32</f>
        <v>113920.90000000001</v>
      </c>
      <c r="H30" s="25">
        <f>H31+H32</f>
        <v>113920.90000000001</v>
      </c>
      <c r="I30" s="40">
        <f t="shared" si="3"/>
        <v>47.476710297825079</v>
      </c>
      <c r="J30" s="25">
        <f>F30-E30</f>
        <v>-194422.09999999998</v>
      </c>
      <c r="K30" s="8"/>
      <c r="L30" s="16"/>
      <c r="M30" s="8"/>
      <c r="N30" s="8"/>
    </row>
    <row r="31" spans="1:14" s="21" customFormat="1" ht="14">
      <c r="A31" s="61"/>
      <c r="B31" s="71" t="s">
        <v>3</v>
      </c>
      <c r="C31" s="72"/>
      <c r="D31" s="24">
        <v>79902.2</v>
      </c>
      <c r="E31" s="27">
        <v>166459.70000000001</v>
      </c>
      <c r="F31" s="27">
        <v>114398.7</v>
      </c>
      <c r="G31" s="27">
        <f>148672.1+12366.6-47117.8</f>
        <v>113920.90000000001</v>
      </c>
      <c r="H31" s="27">
        <f>148672.1+12366.6-47117.8</f>
        <v>113920.90000000001</v>
      </c>
      <c r="I31" s="44">
        <f t="shared" si="3"/>
        <v>68.724562161291885</v>
      </c>
      <c r="J31" s="27">
        <f>F31-E31</f>
        <v>-52061.000000000015</v>
      </c>
      <c r="K31" s="19"/>
      <c r="L31" s="20"/>
      <c r="M31" s="19"/>
      <c r="N31" s="19"/>
    </row>
    <row r="32" spans="1:14" s="21" customFormat="1" ht="14">
      <c r="A32" s="61"/>
      <c r="B32" s="71" t="s">
        <v>4</v>
      </c>
      <c r="C32" s="72"/>
      <c r="D32" s="24">
        <v>46524.6</v>
      </c>
      <c r="E32" s="27">
        <v>203703.9</v>
      </c>
      <c r="F32" s="27">
        <v>61342.8</v>
      </c>
      <c r="G32" s="27">
        <v>0</v>
      </c>
      <c r="H32" s="27">
        <v>0</v>
      </c>
      <c r="I32" s="44">
        <f t="shared" si="3"/>
        <v>30.11370916315299</v>
      </c>
      <c r="J32" s="27">
        <f t="shared" ref="J32" si="6">F32-E32</f>
        <v>-142361.09999999998</v>
      </c>
      <c r="K32" s="19"/>
      <c r="L32" s="20"/>
      <c r="M32" s="19"/>
      <c r="N32" s="19"/>
    </row>
    <row r="33" spans="1:14" s="9" customFormat="1" ht="52.4" customHeight="1">
      <c r="A33" s="60">
        <v>38</v>
      </c>
      <c r="B33" s="69" t="s">
        <v>31</v>
      </c>
      <c r="C33" s="70"/>
      <c r="D33" s="25">
        <f>D34+D35</f>
        <v>45939.8</v>
      </c>
      <c r="E33" s="25">
        <f>E34+E35</f>
        <v>52156.9</v>
      </c>
      <c r="F33" s="25">
        <f t="shared" ref="F33:H33" si="7">F34+F35</f>
        <v>51656.800000000003</v>
      </c>
      <c r="G33" s="25">
        <f t="shared" si="7"/>
        <v>57640.200000000004</v>
      </c>
      <c r="H33" s="25">
        <f t="shared" si="7"/>
        <v>57640.200000000004</v>
      </c>
      <c r="I33" s="40">
        <f t="shared" si="3"/>
        <v>99.04116233901938</v>
      </c>
      <c r="J33" s="25">
        <f>F33-E33</f>
        <v>-500.09999999999854</v>
      </c>
      <c r="K33" s="8"/>
      <c r="L33" s="16"/>
      <c r="M33" s="8"/>
      <c r="N33" s="8"/>
    </row>
    <row r="34" spans="1:14" ht="17.5" customHeight="1">
      <c r="B34" s="71" t="s">
        <v>3</v>
      </c>
      <c r="C34" s="72"/>
      <c r="D34" s="27">
        <v>45861.8</v>
      </c>
      <c r="E34" s="27">
        <v>51831.9</v>
      </c>
      <c r="F34" s="27">
        <v>51656.800000000003</v>
      </c>
      <c r="G34" s="54">
        <f>50006.8+7633.4</f>
        <v>57640.200000000004</v>
      </c>
      <c r="H34" s="54">
        <f>50006.8+7633.4</f>
        <v>57640.200000000004</v>
      </c>
      <c r="I34" s="45"/>
      <c r="J34" s="26"/>
      <c r="L34" s="7"/>
    </row>
    <row r="35" spans="1:14" ht="18.649999999999999" customHeight="1">
      <c r="B35" s="71" t="s">
        <v>4</v>
      </c>
      <c r="C35" s="72"/>
      <c r="D35" s="27">
        <v>78</v>
      </c>
      <c r="E35" s="27">
        <v>325</v>
      </c>
      <c r="F35" s="27">
        <v>0</v>
      </c>
      <c r="G35" s="54">
        <v>0</v>
      </c>
      <c r="H35" s="54">
        <v>0</v>
      </c>
      <c r="I35" s="45"/>
      <c r="J35" s="26"/>
      <c r="L35" s="7"/>
    </row>
    <row r="36" spans="1:14" ht="47.5" customHeight="1">
      <c r="A36" s="59">
        <v>39</v>
      </c>
      <c r="B36" s="69" t="s">
        <v>32</v>
      </c>
      <c r="C36" s="70"/>
      <c r="D36" s="25">
        <v>100</v>
      </c>
      <c r="E36" s="25">
        <v>100</v>
      </c>
      <c r="F36" s="25">
        <v>100</v>
      </c>
      <c r="G36" s="25">
        <v>100</v>
      </c>
      <c r="H36" s="25">
        <v>100</v>
      </c>
      <c r="I36" s="40">
        <f t="shared" ref="I36:I44" si="8">F36/E36*100</f>
        <v>100</v>
      </c>
      <c r="J36" s="25">
        <f t="shared" ref="J36:J44" si="9">F36-E36</f>
        <v>0</v>
      </c>
      <c r="L36" s="7"/>
    </row>
    <row r="37" spans="1:14" ht="93" hidden="1" customHeight="1">
      <c r="B37" s="69" t="s">
        <v>14</v>
      </c>
      <c r="C37" s="70"/>
      <c r="D37" s="25">
        <v>0</v>
      </c>
      <c r="E37" s="25">
        <v>456</v>
      </c>
      <c r="F37" s="49">
        <v>0</v>
      </c>
      <c r="G37" s="50">
        <v>0</v>
      </c>
      <c r="H37" s="50">
        <v>0</v>
      </c>
      <c r="I37" s="40">
        <f t="shared" si="8"/>
        <v>0</v>
      </c>
      <c r="J37" s="25">
        <f t="shared" si="9"/>
        <v>-456</v>
      </c>
      <c r="L37" s="7"/>
    </row>
    <row r="38" spans="1:14" ht="46.5" hidden="1" customHeight="1">
      <c r="B38" s="69" t="s">
        <v>10</v>
      </c>
      <c r="C38" s="70"/>
      <c r="D38" s="25">
        <f>SUM(D39:D40)</f>
        <v>0</v>
      </c>
      <c r="E38" s="25">
        <f>SUM(E39:E40)</f>
        <v>17140.900000000001</v>
      </c>
      <c r="F38" s="49">
        <f>SUM(F39:F40)</f>
        <v>0</v>
      </c>
      <c r="G38" s="50">
        <f>SUM(G39:G40)</f>
        <v>0</v>
      </c>
      <c r="H38" s="50">
        <f>SUM(H39:H40)</f>
        <v>0</v>
      </c>
      <c r="I38" s="40">
        <v>0</v>
      </c>
      <c r="J38" s="25">
        <f t="shared" si="9"/>
        <v>-17140.900000000001</v>
      </c>
      <c r="L38" s="7"/>
    </row>
    <row r="39" spans="1:14" ht="22.5" hidden="1" customHeight="1">
      <c r="B39" s="71" t="s">
        <v>3</v>
      </c>
      <c r="C39" s="72"/>
      <c r="D39" s="27">
        <v>0</v>
      </c>
      <c r="E39" s="27">
        <v>1199.9000000000001</v>
      </c>
      <c r="F39" s="51">
        <v>0</v>
      </c>
      <c r="G39" s="52">
        <v>0</v>
      </c>
      <c r="H39" s="52">
        <v>0</v>
      </c>
      <c r="I39" s="46">
        <v>0</v>
      </c>
      <c r="J39" s="24">
        <f t="shared" si="9"/>
        <v>-1199.9000000000001</v>
      </c>
      <c r="L39" s="7"/>
    </row>
    <row r="40" spans="1:14" ht="18.75" hidden="1" customHeight="1">
      <c r="B40" s="71" t="s">
        <v>4</v>
      </c>
      <c r="C40" s="72"/>
      <c r="D40" s="27">
        <v>0</v>
      </c>
      <c r="E40" s="27">
        <v>15941</v>
      </c>
      <c r="F40" s="51">
        <v>0</v>
      </c>
      <c r="G40" s="52">
        <v>0</v>
      </c>
      <c r="H40" s="52">
        <v>0</v>
      </c>
      <c r="I40" s="46">
        <v>0</v>
      </c>
      <c r="J40" s="24">
        <f t="shared" si="9"/>
        <v>-15941</v>
      </c>
      <c r="L40" s="7"/>
    </row>
    <row r="41" spans="1:14" s="4" customFormat="1" ht="15.75" customHeight="1">
      <c r="A41" s="62"/>
      <c r="B41" s="73" t="s">
        <v>6</v>
      </c>
      <c r="C41" s="74"/>
      <c r="D41" s="30">
        <f>D14+D17+D18+D21+D27+D30+D33+D36+D11</f>
        <v>1189218.7</v>
      </c>
      <c r="E41" s="30">
        <f>E11+E14+E17+E18+E19+E21+E24+E27+E30+E33+E36</f>
        <v>2793401.9</v>
      </c>
      <c r="F41" s="30">
        <f t="shared" ref="F41:H41" si="10">F11+F14+F17+F18+F19+F21+F24+F27+F30+F33+F36</f>
        <v>1296662</v>
      </c>
      <c r="G41" s="30">
        <f t="shared" si="10"/>
        <v>855727.7</v>
      </c>
      <c r="H41" s="30">
        <f t="shared" si="10"/>
        <v>932785.6</v>
      </c>
      <c r="I41" s="46">
        <f t="shared" si="8"/>
        <v>46.418741248797751</v>
      </c>
      <c r="J41" s="30">
        <f t="shared" si="9"/>
        <v>-1496739.9</v>
      </c>
      <c r="K41" s="3"/>
      <c r="L41" s="17"/>
    </row>
    <row r="42" spans="1:14" s="4" customFormat="1" ht="18" customHeight="1">
      <c r="A42" s="62"/>
      <c r="B42" s="71" t="s">
        <v>3</v>
      </c>
      <c r="C42" s="72"/>
      <c r="D42" s="27">
        <f>D12+D15+D17+D18+D22+D28+D31+D34+D36</f>
        <v>555104.70000000007</v>
      </c>
      <c r="E42" s="27">
        <f>E15+E17+E18+E19+E22+E28+E31+E34+E36+E12+E25</f>
        <v>656481.4</v>
      </c>
      <c r="F42" s="27">
        <f>F15+F17+F18+F19+F22+F28+F31+F34+F36+F12+F25</f>
        <v>675893.3</v>
      </c>
      <c r="G42" s="27">
        <f t="shared" ref="G42:H42" si="11">G15+G17+G18+G19+G22+G28+G31+G34+G36+G12+G25</f>
        <v>645409.6</v>
      </c>
      <c r="H42" s="27">
        <f t="shared" si="11"/>
        <v>718892.5</v>
      </c>
      <c r="I42" s="44">
        <f t="shared" si="8"/>
        <v>102.95696115685837</v>
      </c>
      <c r="J42" s="27">
        <f t="shared" si="9"/>
        <v>19411.900000000023</v>
      </c>
      <c r="K42" s="58"/>
      <c r="L42" s="17"/>
    </row>
    <row r="43" spans="1:14" s="4" customFormat="1" ht="18.75" customHeight="1">
      <c r="A43" s="62"/>
      <c r="B43" s="71" t="s">
        <v>4</v>
      </c>
      <c r="C43" s="72"/>
      <c r="D43" s="27">
        <f>D16+D23+D29+D32+D35</f>
        <v>634113.99999999988</v>
      </c>
      <c r="E43" s="27">
        <f>E16+E23+E29+E32+E35+E13+E26</f>
        <v>2136920.5</v>
      </c>
      <c r="F43" s="27">
        <f>F16+F23+F29+F32+F35+F13+F26</f>
        <v>620768.69999999995</v>
      </c>
      <c r="G43" s="54">
        <f>G16+G23+G26+G32+G40</f>
        <v>210318.1</v>
      </c>
      <c r="H43" s="54">
        <f>H16+H23+H26+H32+H40</f>
        <v>213893.1</v>
      </c>
      <c r="I43" s="44">
        <f t="shared" si="8"/>
        <v>29.049686219024057</v>
      </c>
      <c r="J43" s="27">
        <f t="shared" si="9"/>
        <v>-1516151.8</v>
      </c>
      <c r="K43" s="58"/>
      <c r="L43" s="17"/>
    </row>
    <row r="44" spans="1:14" s="4" customFormat="1" ht="15.5">
      <c r="A44" s="62"/>
      <c r="B44" s="73" t="s">
        <v>5</v>
      </c>
      <c r="C44" s="74"/>
      <c r="D44" s="30">
        <f>D9-D41</f>
        <v>265285.40000000014</v>
      </c>
      <c r="E44" s="30">
        <f>E9-E41</f>
        <v>193804.30000000028</v>
      </c>
      <c r="F44" s="30">
        <f>F9-F41</f>
        <v>179419.80000000005</v>
      </c>
      <c r="G44" s="56">
        <f>G9-G41-G47</f>
        <v>209926.5</v>
      </c>
      <c r="H44" s="56">
        <f>H9-H41-H47</f>
        <v>201434.90000000002</v>
      </c>
      <c r="I44" s="46">
        <f t="shared" si="8"/>
        <v>92.577822060707533</v>
      </c>
      <c r="J44" s="30">
        <f t="shared" si="9"/>
        <v>-14384.500000000233</v>
      </c>
      <c r="K44" s="58"/>
      <c r="L44" s="17"/>
    </row>
    <row r="45" spans="1:14" s="4" customFormat="1" ht="14">
      <c r="A45" s="62"/>
      <c r="B45" s="71" t="s">
        <v>3</v>
      </c>
      <c r="C45" s="72"/>
      <c r="D45" s="27">
        <v>68896.899999999994</v>
      </c>
      <c r="E45" s="27">
        <v>102574.8</v>
      </c>
      <c r="F45" s="27">
        <v>102138.4</v>
      </c>
      <c r="G45" s="54">
        <f>G44-G46</f>
        <v>132167.9</v>
      </c>
      <c r="H45" s="54">
        <f>H44-H46</f>
        <v>107015.20000000003</v>
      </c>
      <c r="I45" s="46"/>
      <c r="J45" s="30"/>
      <c r="K45" s="58"/>
      <c r="L45" s="17"/>
    </row>
    <row r="46" spans="1:14" s="4" customFormat="1" ht="14">
      <c r="A46" s="62"/>
      <c r="B46" s="71" t="s">
        <v>4</v>
      </c>
      <c r="C46" s="72"/>
      <c r="D46" s="27">
        <v>196388.5</v>
      </c>
      <c r="E46" s="27">
        <v>91229.5</v>
      </c>
      <c r="F46" s="27">
        <v>77281.399999999994</v>
      </c>
      <c r="G46" s="54">
        <v>77758.600000000006</v>
      </c>
      <c r="H46" s="54">
        <v>94419.7</v>
      </c>
      <c r="I46" s="46"/>
      <c r="J46" s="30"/>
      <c r="K46" s="3"/>
      <c r="L46" s="17"/>
    </row>
    <row r="47" spans="1:14" s="4" customFormat="1" ht="21" customHeight="1">
      <c r="A47" s="62"/>
      <c r="B47" s="73" t="s">
        <v>11</v>
      </c>
      <c r="C47" s="75"/>
      <c r="D47" s="30">
        <v>0</v>
      </c>
      <c r="E47" s="30">
        <v>0</v>
      </c>
      <c r="F47" s="30">
        <v>0</v>
      </c>
      <c r="G47" s="56">
        <v>20000</v>
      </c>
      <c r="H47" s="56">
        <v>42000</v>
      </c>
      <c r="I47" s="46">
        <v>0</v>
      </c>
      <c r="J47" s="30">
        <v>0</v>
      </c>
      <c r="K47" s="3"/>
      <c r="L47" s="17"/>
    </row>
    <row r="48" spans="1:14" ht="15">
      <c r="B48" s="67" t="s">
        <v>8</v>
      </c>
      <c r="C48" s="68"/>
      <c r="D48" s="31">
        <v>-26160.3</v>
      </c>
      <c r="E48" s="31">
        <v>-101764.5</v>
      </c>
      <c r="F48" s="31">
        <v>-66902.7</v>
      </c>
      <c r="G48" s="57">
        <v>-71433.399999999994</v>
      </c>
      <c r="H48" s="57">
        <v>-77767.600000000006</v>
      </c>
      <c r="I48" s="47">
        <v>0</v>
      </c>
      <c r="J48" s="48">
        <v>0</v>
      </c>
      <c r="K48" s="2"/>
      <c r="L48" s="2"/>
      <c r="M48" s="2"/>
      <c r="N48" s="2"/>
    </row>
    <row r="49" spans="3:14">
      <c r="C49" s="18"/>
      <c r="D49" s="32"/>
      <c r="E49" s="32"/>
      <c r="F49" s="6"/>
      <c r="G49" s="6"/>
      <c r="H49" s="6"/>
      <c r="K49" s="2"/>
      <c r="L49" s="2"/>
      <c r="M49" s="2"/>
      <c r="N49" s="2"/>
    </row>
    <row r="50" spans="3:14">
      <c r="C50" s="18"/>
      <c r="D50" s="32"/>
      <c r="E50" s="32"/>
      <c r="F50" s="6"/>
      <c r="G50" s="6"/>
      <c r="H50" s="6"/>
      <c r="K50" s="2"/>
      <c r="L50" s="2"/>
      <c r="M50" s="2"/>
      <c r="N50" s="2"/>
    </row>
    <row r="51" spans="3:14">
      <c r="C51" s="18"/>
      <c r="D51" s="32"/>
      <c r="E51" s="32"/>
      <c r="F51" s="6"/>
      <c r="G51" s="6"/>
      <c r="H51" s="6"/>
      <c r="K51" s="2"/>
      <c r="L51" s="2"/>
      <c r="M51" s="2"/>
      <c r="N51" s="2"/>
    </row>
    <row r="52" spans="3:14">
      <c r="D52" s="32"/>
      <c r="E52" s="32"/>
      <c r="F52" s="6"/>
      <c r="G52" s="6"/>
      <c r="H52" s="6"/>
      <c r="K52" s="2"/>
      <c r="L52" s="2"/>
      <c r="M52" s="2"/>
      <c r="N52" s="2"/>
    </row>
    <row r="53" spans="3:14">
      <c r="K53" s="2"/>
      <c r="L53" s="2"/>
      <c r="M53" s="2"/>
      <c r="N53" s="2"/>
    </row>
    <row r="54" spans="3:14" ht="11.5">
      <c r="E54" s="63" t="s">
        <v>33</v>
      </c>
      <c r="F54" s="65">
        <f>1420191.8-11012.7</f>
        <v>1409179.1</v>
      </c>
      <c r="G54" s="65">
        <v>1014220.8</v>
      </c>
      <c r="H54" s="65">
        <v>1098452.8999999999</v>
      </c>
    </row>
    <row r="55" spans="3:14" ht="11.5">
      <c r="E55" s="63" t="s">
        <v>34</v>
      </c>
      <c r="F55" s="65">
        <f>F41+F44</f>
        <v>1476081.8</v>
      </c>
      <c r="G55" s="65">
        <f>G41+G44+G47</f>
        <v>1085654.2</v>
      </c>
      <c r="H55" s="65">
        <f>H41+H44+H47</f>
        <v>1176220.5</v>
      </c>
    </row>
    <row r="56" spans="3:14" ht="11.5">
      <c r="E56" s="63" t="s">
        <v>35</v>
      </c>
      <c r="F56" s="65">
        <f>F54-F55</f>
        <v>-66902.699999999953</v>
      </c>
      <c r="G56" s="65">
        <f t="shared" ref="G56:H56" si="12">G54-G55</f>
        <v>-71433.399999999907</v>
      </c>
      <c r="H56" s="65">
        <f t="shared" si="12"/>
        <v>-77767.600000000093</v>
      </c>
    </row>
    <row r="57" spans="3:14" ht="23">
      <c r="E57" s="64" t="s">
        <v>36</v>
      </c>
      <c r="F57" s="66">
        <f>F41+F44</f>
        <v>1476081.8</v>
      </c>
      <c r="G57" s="66">
        <f t="shared" ref="G57:H57" si="13">G41+G44</f>
        <v>1065654.2</v>
      </c>
      <c r="H57" s="66">
        <f t="shared" si="13"/>
        <v>1134220.5</v>
      </c>
    </row>
  </sheetData>
  <mergeCells count="52">
    <mergeCell ref="B12:C12"/>
    <mergeCell ref="G1:H1"/>
    <mergeCell ref="F2:J2"/>
    <mergeCell ref="B3:J3"/>
    <mergeCell ref="B5:C7"/>
    <mergeCell ref="D5:D7"/>
    <mergeCell ref="E5:E7"/>
    <mergeCell ref="F5:H5"/>
    <mergeCell ref="I5:J6"/>
    <mergeCell ref="F6:F7"/>
    <mergeCell ref="G6:G7"/>
    <mergeCell ref="H6:H7"/>
    <mergeCell ref="B8:C8"/>
    <mergeCell ref="B9:C9"/>
    <mergeCell ref="B10:C10"/>
    <mergeCell ref="B11:C11"/>
    <mergeCell ref="B24:C24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36:C36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48:C48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</mergeCells>
  <pageMargins left="0.43307086614173229" right="0.19685039370078741" top="0.27559055118110237" bottom="0.27559055118110237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 к осн. напр 2024-26</vt:lpstr>
      <vt:lpstr>'прил 2 к осн. напр 2024-26'!Область_печати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Вера Александровна Почтаренко</cp:lastModifiedBy>
  <cp:lastPrinted>2023-11-14T05:42:48Z</cp:lastPrinted>
  <dcterms:created xsi:type="dcterms:W3CDTF">2016-06-17T10:09:22Z</dcterms:created>
  <dcterms:modified xsi:type="dcterms:W3CDTF">2023-11-14T05:45:38Z</dcterms:modified>
</cp:coreProperties>
</file>