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80" windowWidth="19420" windowHeight="9530" activeTab="1"/>
  </bookViews>
  <sheets>
    <sheet name="город (2)" sheetId="11" r:id="rId1"/>
    <sheet name="город (3)" sheetId="13" r:id="rId2"/>
  </sheets>
  <definedNames>
    <definedName name="_xlnm.Print_Titles" localSheetId="0">'город (2)'!$6:$6</definedName>
    <definedName name="_xlnm.Print_Titles" localSheetId="1">'город (3)'!$6:$6</definedName>
    <definedName name="_xlnm.Print_Area" localSheetId="0">'город (2)'!$A$1:$D$102</definedName>
    <definedName name="_xlnm.Print_Area" localSheetId="1">'город (3)'!$A$1:$D$101</definedName>
  </definedNames>
  <calcPr calcId="124519"/>
</workbook>
</file>

<file path=xl/calcChain.xml><?xml version="1.0" encoding="utf-8"?>
<calcChain xmlns="http://schemas.openxmlformats.org/spreadsheetml/2006/main">
  <c r="C101" i="13"/>
  <c r="C79"/>
  <c r="C51"/>
  <c r="B12"/>
  <c r="B51"/>
  <c r="C13"/>
  <c r="B47"/>
  <c r="D47" s="1"/>
  <c r="D53"/>
  <c r="D54"/>
  <c r="D55"/>
  <c r="D56"/>
  <c r="D57"/>
  <c r="D58"/>
  <c r="D60"/>
  <c r="D61"/>
  <c r="D63"/>
  <c r="D64"/>
  <c r="D65"/>
  <c r="D66"/>
  <c r="D68"/>
  <c r="D69"/>
  <c r="D71"/>
  <c r="D72"/>
  <c r="D74"/>
  <c r="D75"/>
  <c r="D76"/>
  <c r="D77"/>
  <c r="D78"/>
  <c r="D80"/>
  <c r="D81"/>
  <c r="D82"/>
  <c r="D83"/>
  <c r="D84"/>
  <c r="D85"/>
  <c r="D86"/>
  <c r="D87"/>
  <c r="D88"/>
  <c r="D89"/>
  <c r="D90"/>
  <c r="D92"/>
  <c r="D94"/>
  <c r="D95"/>
  <c r="D96"/>
  <c r="D97"/>
  <c r="D98"/>
  <c r="D14"/>
  <c r="D15"/>
  <c r="D16"/>
  <c r="D19"/>
  <c r="D20"/>
  <c r="D21"/>
  <c r="D22"/>
  <c r="D23"/>
  <c r="D24"/>
  <c r="D25"/>
  <c r="D26"/>
  <c r="D27"/>
  <c r="D28"/>
  <c r="D29"/>
  <c r="D30"/>
  <c r="D31"/>
  <c r="D32"/>
  <c r="D34"/>
  <c r="D35"/>
  <c r="D36"/>
  <c r="D37"/>
  <c r="D38"/>
  <c r="D39"/>
  <c r="D40"/>
  <c r="D41"/>
  <c r="D42"/>
  <c r="D43"/>
  <c r="D44"/>
  <c r="D45"/>
  <c r="D46"/>
  <c r="D48"/>
  <c r="D49"/>
  <c r="D50"/>
  <c r="E92"/>
  <c r="F93" s="1"/>
  <c r="C93"/>
  <c r="D93" s="1"/>
  <c r="C91"/>
  <c r="D91" s="1"/>
  <c r="C88"/>
  <c r="C85"/>
  <c r="B79"/>
  <c r="C76"/>
  <c r="B76"/>
  <c r="C73"/>
  <c r="B73"/>
  <c r="D73" s="1"/>
  <c r="C70"/>
  <c r="B70"/>
  <c r="D70" s="1"/>
  <c r="C67"/>
  <c r="B67"/>
  <c r="D67" s="1"/>
  <c r="C64"/>
  <c r="C62"/>
  <c r="B62"/>
  <c r="D62" s="1"/>
  <c r="C59"/>
  <c r="B59"/>
  <c r="D59" s="1"/>
  <c r="C56"/>
  <c r="C52"/>
  <c r="B52"/>
  <c r="B33"/>
  <c r="D33" s="1"/>
  <c r="B18"/>
  <c r="D18" s="1"/>
  <c r="B17"/>
  <c r="D17" s="1"/>
  <c r="C7"/>
  <c r="B7"/>
  <c r="D52" l="1"/>
  <c r="D13"/>
  <c r="B11"/>
  <c r="B100" s="1"/>
  <c r="D100" s="1"/>
  <c r="C12" l="1"/>
  <c r="D51"/>
  <c r="D79"/>
  <c r="B99"/>
  <c r="D12"/>
  <c r="C11" l="1"/>
  <c r="C99"/>
  <c r="D101" s="1"/>
  <c r="C47" i="11"/>
  <c r="B47"/>
  <c r="D48"/>
  <c r="D49"/>
  <c r="D50"/>
  <c r="D34"/>
  <c r="D35"/>
  <c r="D36"/>
  <c r="D37"/>
  <c r="D38"/>
  <c r="D39"/>
  <c r="D40"/>
  <c r="D41"/>
  <c r="D43"/>
  <c r="D44"/>
  <c r="D45"/>
  <c r="D46"/>
  <c r="D29"/>
  <c r="D30"/>
  <c r="D31"/>
  <c r="D32"/>
  <c r="D24"/>
  <c r="D25"/>
  <c r="D26"/>
  <c r="D14"/>
  <c r="D15"/>
  <c r="D16"/>
  <c r="D19"/>
  <c r="D21"/>
  <c r="D22"/>
  <c r="D23"/>
  <c r="D13"/>
  <c r="D99"/>
  <c r="D98"/>
  <c r="D95"/>
  <c r="C94"/>
  <c r="D94" s="1"/>
  <c r="D93"/>
  <c r="D92"/>
  <c r="C92"/>
  <c r="D91"/>
  <c r="D90"/>
  <c r="D89"/>
  <c r="C89"/>
  <c r="D88"/>
  <c r="D87"/>
  <c r="D86"/>
  <c r="D80" s="1"/>
  <c r="C86"/>
  <c r="D85"/>
  <c r="D84"/>
  <c r="D83"/>
  <c r="D82"/>
  <c r="D81"/>
  <c r="B80"/>
  <c r="D79"/>
  <c r="C78"/>
  <c r="B78"/>
  <c r="C76"/>
  <c r="B76"/>
  <c r="D75"/>
  <c r="D74"/>
  <c r="C73"/>
  <c r="B73"/>
  <c r="D72"/>
  <c r="D71"/>
  <c r="C70"/>
  <c r="B70"/>
  <c r="D69"/>
  <c r="D68"/>
  <c r="C67"/>
  <c r="B67"/>
  <c r="D66"/>
  <c r="D65"/>
  <c r="C64"/>
  <c r="D64" s="1"/>
  <c r="D63"/>
  <c r="C62"/>
  <c r="B62"/>
  <c r="D61"/>
  <c r="D60"/>
  <c r="C59"/>
  <c r="B59"/>
  <c r="D58"/>
  <c r="D57"/>
  <c r="C56"/>
  <c r="D56" s="1"/>
  <c r="D55"/>
  <c r="D54"/>
  <c r="D53"/>
  <c r="C52"/>
  <c r="B52"/>
  <c r="C42"/>
  <c r="D42" s="1"/>
  <c r="C33"/>
  <c r="B33"/>
  <c r="D33" s="1"/>
  <c r="C28"/>
  <c r="B28"/>
  <c r="D28" s="1"/>
  <c r="C27"/>
  <c r="D27" s="1"/>
  <c r="C20"/>
  <c r="D20" s="1"/>
  <c r="C18"/>
  <c r="B18"/>
  <c r="D18" s="1"/>
  <c r="C17"/>
  <c r="B17"/>
  <c r="D17" s="1"/>
  <c r="C16"/>
  <c r="C7"/>
  <c r="B7"/>
  <c r="D99" i="13" l="1"/>
  <c r="D78" i="11"/>
  <c r="C80"/>
  <c r="D47"/>
  <c r="D76"/>
  <c r="D62"/>
  <c r="D59"/>
  <c r="D52"/>
  <c r="C51"/>
  <c r="C12" s="1"/>
  <c r="D67"/>
  <c r="D70"/>
  <c r="D73"/>
  <c r="B51"/>
  <c r="B12" s="1"/>
  <c r="D51" l="1"/>
  <c r="D12" s="1"/>
  <c r="B100"/>
  <c r="B11"/>
  <c r="C100"/>
  <c r="C102" s="1"/>
  <c r="D102" s="1"/>
  <c r="C11"/>
  <c r="D100" l="1"/>
  <c r="B101"/>
  <c r="D101" s="1"/>
</calcChain>
</file>

<file path=xl/sharedStrings.xml><?xml version="1.0" encoding="utf-8"?>
<sst xmlns="http://schemas.openxmlformats.org/spreadsheetml/2006/main" count="187" uniqueCount="84">
  <si>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</si>
  <si>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</si>
  <si>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</si>
  <si>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</si>
  <si>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</si>
  <si>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</si>
  <si>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 xml:space="preserve">резервный фонд </t>
  </si>
  <si>
    <t>обслуживание муниципального долга</t>
  </si>
  <si>
    <t>учреждения подведомственные Отделу по спорту</t>
  </si>
  <si>
    <t>учреждения подведомственные Отделу по культуре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</si>
  <si>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</si>
  <si>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</si>
  <si>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</si>
  <si>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</si>
  <si>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</si>
  <si>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</si>
  <si>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 xml:space="preserve">- формирование доступной среды для граждан с ограниченными возможностями </t>
  </si>
  <si>
    <t xml:space="preserve">- предупреждение терроризма </t>
  </si>
  <si>
    <t>- пожарная безопасность</t>
  </si>
  <si>
    <t>- приведение технического состояния зданий учреждений к требованиям Ростехнадзора</t>
  </si>
  <si>
    <t>- охрана труда</t>
  </si>
  <si>
    <t>- охрана окружающей среды (Росприроднадзор)</t>
  </si>
  <si>
    <t>оплата труда с начислениями</t>
  </si>
  <si>
    <t>Источники доходов и направления расходов</t>
  </si>
  <si>
    <t>Предельный дефицит 10%</t>
  </si>
  <si>
    <t>межбюджетные трансферты бюджету БМР</t>
  </si>
  <si>
    <t>Исполнение муниципальных гарантий, предоставленных МУП "Балаково-Водоканал"</t>
  </si>
  <si>
    <t>-ремонт автодорог и тротуаров</t>
  </si>
  <si>
    <t>-реализация конкурса "Лучший двор"</t>
  </si>
  <si>
    <t>Организация временных рабочих мест для молодежи</t>
  </si>
  <si>
    <t>-прочие мероприятия по благоустройству</t>
  </si>
  <si>
    <t>-ремонт детских площадок</t>
  </si>
  <si>
    <t>в том числе</t>
  </si>
  <si>
    <t>учреждений, осуществляющих текущее содержание зеленых зон общего пользования, кладбищ, внутриквартальных территорий муниципального образования город Балаково</t>
  </si>
  <si>
    <t>в том числе переселение из 78 муниципальных квартир</t>
  </si>
  <si>
    <t>в.т.ч. снос 38 аварийных многоквартирных домов</t>
  </si>
  <si>
    <t>предельный</t>
  </si>
  <si>
    <t>Ремонт и содержание внутриквартальных дорог и тротуаров в соответствии с требованиями Прокуратуры г.Балаково, МУ МВД Балаковское, ОГИБДД МУ МВД Балаковское</t>
  </si>
  <si>
    <t>Текущее содержание автодорог и средств организации дорожного движения на территории муниципального образования город Балаково (МБУ "БалАвтоДор") в соответствии с требованиями Прокуратуры г.Балаково, МУ МВД Балаковское, ОГИБДД МУ МВД Балаковское</t>
  </si>
  <si>
    <t>Обследование мостов и путепроводов, восстановление работоспособности ливневой канализации на территории муниципального образования город Балаково в соответствии с требованиями Прокуратуры г. Балаково</t>
  </si>
  <si>
    <t>Взносы в ассоциации, выполнение других обязательств органами местного самоуправления</t>
  </si>
  <si>
    <t>Разработка проектно-сметной документации для обеспечения инженерной  и дорожной  инфраструктурой  земельных участков, предназначенных  для бесплатного предоставления многодетным семьям для индивидуального жилищного строительства на территории МО г. Балаково</t>
  </si>
  <si>
    <t>погашение кредиторской задолженности</t>
  </si>
  <si>
    <t>МП "Формирование комфортной городской среды муниципального образования город Балаково на 2018-2022 годы"</t>
  </si>
  <si>
    <t>МП "Муниципальная собственность в границах муниципального образования город Балаково"</t>
  </si>
  <si>
    <t>МП "Осуществление пассажирских перевозок на территории муниципального образования город Балаково"</t>
  </si>
  <si>
    <t>МП "Градостроительная деятельность муниципального образования город Балаково"</t>
  </si>
  <si>
    <t>МП "Приобретение специализированной техники в лизинг для муниципального образования город Балаково"</t>
  </si>
  <si>
    <t>МП "Охрана общественного порядка на территории муниципального образования город Балаково"</t>
  </si>
  <si>
    <t>-устройство площадок для занятия подростков спортом</t>
  </si>
  <si>
    <t>выплаты почетным гражданам</t>
  </si>
  <si>
    <t>Возмещение недополученных доходов, связанных с обслуживанием отдельных категорий граждан по льготным тарифам на посещение общего отделения банных комплексов</t>
  </si>
  <si>
    <t>-очистка дорог от снега внутриквартальных территорий, покос травы</t>
  </si>
  <si>
    <t>Остальные расходы муниципальных учреждений (оплата налогов, услуги связи, текущее содержание учреждений, общегородские мероприятия, проведение фестивалей, конкурсов, проведение спортмассовых, физкультурно-оздоровительных, военно-патриотических мероприятий, взносы на капитальный ремонт общедомового имущества в МКД, прочие мероприятия по благоустройству, ремонтные работы и т.д.)</t>
  </si>
  <si>
    <t>оплата теплоэнергоресурсов, включая уличное освещение</t>
  </si>
  <si>
    <t xml:space="preserve">Переселение граждан из аварийного жилищного фонда </t>
  </si>
  <si>
    <t>Приложение № 3 к пояснительной записке</t>
  </si>
  <si>
    <t>учреждений, осуществляющих текущее содержание автодорог и средств организации дорожного движения на территории муниципального образования город Балаково</t>
  </si>
  <si>
    <t>Недостаток средств</t>
  </si>
  <si>
    <t>Предложения о выделении  в 2020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</si>
  <si>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2020 год с учетом обеспечения первоочередных расходов (оплата труда, ТЭРы и пр.)</t>
  </si>
  <si>
    <t>Проект на 2020 год с учетом приведения учреждений в соответствие нормам, установленным надзорными органами</t>
  </si>
  <si>
    <t>- приведение технического состояния зданий учреждений к требованиям Роспотребнадзора, Ростехнадзора</t>
  </si>
  <si>
    <t>- мероприятия по энергосбережению по требованиям Роспотребнадзора, Роспожнадзора</t>
  </si>
  <si>
    <t xml:space="preserve">- иные мероприятия по приведению учреждений в соответствие нормам, установленным надзорными органами </t>
  </si>
  <si>
    <t>Прочие мероприятия</t>
  </si>
  <si>
    <t>Организация теплоснабжения в границах МО г.Балаково</t>
  </si>
  <si>
    <t>МП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</t>
  </si>
  <si>
    <t>Мероприятия по предписаниям надзорных органов в соответствии с требованиями Прокуратуры г.Балаково, МУ МВД Балаковское, ОГИБДД МУ МВД Балаковское, в том числе:</t>
  </si>
  <si>
    <t xml:space="preserve">Ремонт и содержание автодорог общего пользования местного значения на территории муниципального образования город Балаково </t>
  </si>
  <si>
    <t>Ремонт внутриквартальных дорог и тротуаров на территории муниципального образования город Балаково(в том числе в соответствии с решениями Балаковского районного суда по жалобам жителей)</t>
  </si>
  <si>
    <t xml:space="preserve">Повышение безопасности дорожного движения, в т.ч. установка, ремонт т техническое обслуживание камер видеонаблюдения на территории муниципального образования город Балаково </t>
  </si>
  <si>
    <t>Модернизация линий, дополнительная установка и строительство объектов магистрального и внутриквартального освещения, организация уличного освещения по дороге к СОШ, в 21-ом микрорайоне, к участкам, предназначенным для бесплатного предоставления многодетным семьям для индивидуального жилищного строительства</t>
  </si>
  <si>
    <t>Благоустройство городского кладбища №3 (новая карта)</t>
  </si>
  <si>
    <t xml:space="preserve">Разработка нового проекта и комплексных схем организации дорожного движения для автодорог г. Балаково </t>
  </si>
  <si>
    <t>Благоустройство и ремонт дорог к участкам, предназначенным для бесплатного предоставления многодетным семьям для индивидуального жилищного строительства МО г.Балаково</t>
  </si>
  <si>
    <t>Обследование мостов и путепроводов</t>
  </si>
  <si>
    <t>МП "Благоустройство и санитарное содержание территорий муниципального образования город Балаково",</t>
  </si>
  <si>
    <t>вывоз ТКО (веток, мусора) из частного сектора</t>
  </si>
  <si>
    <t>МП "Развитие транспортной системы МО г. Балаково" (возмещение выпадающих доходов от установленных тарифов на перевозку пассажиров и багажа, ремонт ливневой канализации)</t>
  </si>
  <si>
    <t>тыс.рублей</t>
  </si>
  <si>
    <t>МП "Развитие транспортной системы МО г. Балаково" (возмещение выпадающих доходов от установленных тарифов на перевозку пассажиров и багажа)</t>
  </si>
  <si>
    <t>- иные мероприятия по приведению учреждений в соответствие нормам, установленным надзорными органами (соблюдения правил благоустройства)</t>
  </si>
  <si>
    <t>Недостаток средств на первоочередные расходы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</si>
</sst>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#,##0.0"/>
    <numFmt numFmtId="166" formatCode="_-* #,##0.00_р_._-;\-* #,##0.00_р_._-;_-* &quot;-&quot;??_р_._-;_-@_-"/>
    <numFmt numFmtId="167" formatCode="000"/>
    <numFmt numFmtId="168" formatCode="00\.00\.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6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49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/>
    <xf numFmtId="0" fontId="10" fillId="0" borderId="0" xfId="0" applyFont="1"/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>
      <alignment vertical="center" wrapText="1"/>
    </xf>
    <xf numFmtId="0" fontId="8" fillId="0" borderId="2" xfId="0" applyFont="1" applyBorder="1" applyAlignment="1">
      <alignment wrapText="1"/>
    </xf>
    <xf numFmtId="168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11" fillId="0" borderId="0" xfId="0" applyFont="1"/>
    <xf numFmtId="0" fontId="5" fillId="0" borderId="2" xfId="0" applyFont="1" applyFill="1" applyBorder="1" applyAlignment="1">
      <alignment wrapText="1"/>
    </xf>
    <xf numFmtId="0" fontId="3" fillId="3" borderId="2" xfId="1" applyNumberFormat="1" applyFont="1" applyFill="1" applyBorder="1" applyAlignment="1" applyProtection="1">
      <alignment horizontal="center" vertical="top" wrapText="1"/>
      <protection hidden="1"/>
    </xf>
    <xf numFmtId="0" fontId="5" fillId="3" borderId="2" xfId="1" applyFont="1" applyFill="1" applyBorder="1" applyAlignment="1">
      <alignment vertical="center" wrapText="1"/>
    </xf>
    <xf numFmtId="165" fontId="5" fillId="3" borderId="2" xfId="1" applyNumberFormat="1" applyFont="1" applyFill="1" applyBorder="1" applyAlignment="1">
      <alignment horizontal="center" vertical="top" wrapText="1"/>
    </xf>
    <xf numFmtId="0" fontId="7" fillId="3" borderId="2" xfId="0" applyFont="1" applyFill="1" applyBorder="1"/>
    <xf numFmtId="0" fontId="7" fillId="3" borderId="2" xfId="0" applyFont="1" applyFill="1" applyBorder="1" applyAlignment="1">
      <alignment wrapText="1"/>
    </xf>
    <xf numFmtId="165" fontId="9" fillId="0" borderId="0" xfId="0" applyNumberFormat="1" applyFont="1"/>
    <xf numFmtId="0" fontId="13" fillId="3" borderId="2" xfId="0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0" applyNumberFormat="1" applyFont="1" applyFill="1" applyBorder="1" applyAlignment="1">
      <alignment horizontal="center" vertical="top"/>
    </xf>
    <xf numFmtId="165" fontId="5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164" fontId="9" fillId="0" borderId="0" xfId="3" applyFont="1"/>
    <xf numFmtId="0" fontId="15" fillId="2" borderId="2" xfId="0" applyFont="1" applyFill="1" applyBorder="1" applyAlignment="1" applyProtection="1">
      <alignment horizontal="left" vertical="center" wrapText="1"/>
      <protection locked="0"/>
    </xf>
    <xf numFmtId="164" fontId="10" fillId="0" borderId="0" xfId="3" applyFont="1"/>
    <xf numFmtId="0" fontId="16" fillId="0" borderId="0" xfId="0" applyFont="1"/>
    <xf numFmtId="165" fontId="16" fillId="0" borderId="0" xfId="0" applyNumberFormat="1" applyFont="1"/>
    <xf numFmtId="164" fontId="9" fillId="0" borderId="0" xfId="0" applyNumberFormat="1" applyFont="1"/>
    <xf numFmtId="164" fontId="16" fillId="0" borderId="0" xfId="3" applyFont="1"/>
    <xf numFmtId="165" fontId="10" fillId="0" borderId="0" xfId="0" applyNumberFormat="1" applyFont="1"/>
    <xf numFmtId="165" fontId="4" fillId="4" borderId="2" xfId="0" applyNumberFormat="1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center" vertical="top"/>
    </xf>
    <xf numFmtId="2" fontId="2" fillId="0" borderId="2" xfId="1" applyNumberFormat="1" applyFont="1" applyFill="1" applyBorder="1" applyAlignment="1" applyProtection="1">
      <alignment horizontal="left" vertical="center" wrapText="1"/>
      <protection hidden="1"/>
    </xf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right"/>
    </xf>
    <xf numFmtId="165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center" vertical="top"/>
      <protection hidden="1"/>
    </xf>
    <xf numFmtId="165" fontId="18" fillId="3" borderId="2" xfId="0" applyNumberFormat="1" applyFont="1" applyFill="1" applyBorder="1" applyAlignment="1">
      <alignment horizontal="center" vertical="top"/>
    </xf>
    <xf numFmtId="165" fontId="4" fillId="2" borderId="2" xfId="0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Финансовый" xfId="3" builtin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7"/>
  <sheetViews>
    <sheetView topLeftCell="A6" zoomScale="80" zoomScaleNormal="80" workbookViewId="0">
      <selection activeCell="D18" sqref="D18"/>
    </sheetView>
  </sheetViews>
  <sheetFormatPr defaultColWidth="8.81640625" defaultRowHeight="15.5"/>
  <cols>
    <col min="1" max="1" width="54.1796875" style="3" customWidth="1"/>
    <col min="2" max="2" width="19.81640625" style="32" customWidth="1"/>
    <col min="3" max="3" width="17.90625" style="32" customWidth="1"/>
    <col min="4" max="4" width="18.6328125" style="32" customWidth="1"/>
    <col min="5" max="5" width="17.453125" style="3" customWidth="1"/>
    <col min="6" max="6" width="14.6328125" style="3" customWidth="1"/>
    <col min="7" max="16384" width="8.81640625" style="3"/>
  </cols>
  <sheetData>
    <row r="1" spans="1:6">
      <c r="C1" s="46" t="s">
        <v>56</v>
      </c>
      <c r="D1" s="46"/>
    </row>
    <row r="2" spans="1:6">
      <c r="D2" s="41"/>
    </row>
    <row r="4" spans="1:6" ht="76.5" customHeight="1">
      <c r="A4" s="47" t="s">
        <v>59</v>
      </c>
      <c r="B4" s="47"/>
      <c r="C4" s="47"/>
      <c r="D4" s="47"/>
    </row>
    <row r="5" spans="1:6" s="12" customFormat="1">
      <c r="A5" s="3"/>
      <c r="B5" s="32"/>
      <c r="C5" s="32"/>
      <c r="D5" s="41" t="s">
        <v>10</v>
      </c>
    </row>
    <row r="6" spans="1:6" ht="123" customHeight="1">
      <c r="A6" s="20" t="s">
        <v>23</v>
      </c>
      <c r="B6" s="14" t="s">
        <v>60</v>
      </c>
      <c r="C6" s="14" t="s">
        <v>61</v>
      </c>
      <c r="D6" s="14" t="s">
        <v>5</v>
      </c>
    </row>
    <row r="7" spans="1:6">
      <c r="A7" s="15" t="s">
        <v>0</v>
      </c>
      <c r="B7" s="16">
        <f>B8+B9+B10</f>
        <v>610224.1</v>
      </c>
      <c r="C7" s="16">
        <f>C8+C9+C10</f>
        <v>610224.1</v>
      </c>
      <c r="D7" s="24">
        <v>0</v>
      </c>
    </row>
    <row r="8" spans="1:6">
      <c r="A8" s="10" t="s">
        <v>1</v>
      </c>
      <c r="B8" s="42">
        <v>461689.5</v>
      </c>
      <c r="C8" s="42">
        <v>461689.5</v>
      </c>
      <c r="D8" s="21">
        <v>0</v>
      </c>
    </row>
    <row r="9" spans="1:6">
      <c r="A9" s="10" t="s">
        <v>2</v>
      </c>
      <c r="B9" s="42">
        <v>50756.6</v>
      </c>
      <c r="C9" s="42">
        <v>50756.6</v>
      </c>
      <c r="D9" s="21">
        <v>0</v>
      </c>
    </row>
    <row r="10" spans="1:6">
      <c r="A10" s="11" t="s">
        <v>3</v>
      </c>
      <c r="B10" s="43">
        <v>97778</v>
      </c>
      <c r="C10" s="43">
        <v>97778</v>
      </c>
      <c r="D10" s="21">
        <v>0</v>
      </c>
    </row>
    <row r="11" spans="1:6" s="4" customFormat="1">
      <c r="A11" s="15" t="s">
        <v>11</v>
      </c>
      <c r="B11" s="24">
        <f>B12+B99</f>
        <v>658906.50999999989</v>
      </c>
      <c r="C11" s="24">
        <f>C12+C99</f>
        <v>1443385.41</v>
      </c>
      <c r="D11" s="44"/>
      <c r="E11" s="31"/>
    </row>
    <row r="12" spans="1:6">
      <c r="A12" s="17" t="s">
        <v>12</v>
      </c>
      <c r="B12" s="25">
        <f>B13+B14+B15+B16+B17+B18+B19+B20+B21+B22+B23+B24+B26+B27+B28+B33+B41+B42+B44+B45+B46+B47+B51+B80</f>
        <v>570443.30999999994</v>
      </c>
      <c r="C12" s="25">
        <f>C13+C14+C15+C16+C17+C18+C19+C20+C21+C22+C23+C24+C26+C27+C28+C33+C41+C42+C44+C45+C46+C47+C51+C80</f>
        <v>1354922.21</v>
      </c>
      <c r="D12" s="25">
        <f>D13+D14+D15+D16+D17+D18+D19+D20+D21+D22+D23+D24+D26+D27+D28+D33+D41+D42+D44+D45+D46+D47+D51+D80</f>
        <v>-784478.9</v>
      </c>
      <c r="E12" s="29"/>
      <c r="F12" s="34"/>
    </row>
    <row r="13" spans="1:6">
      <c r="A13" s="8" t="s">
        <v>22</v>
      </c>
      <c r="B13" s="45">
        <v>175688.4</v>
      </c>
      <c r="C13" s="45">
        <v>307129.3</v>
      </c>
      <c r="D13" s="21">
        <f>B13-C13</f>
        <v>-131440.9</v>
      </c>
    </row>
    <row r="14" spans="1:6" ht="31">
      <c r="A14" s="8" t="s">
        <v>54</v>
      </c>
      <c r="B14" s="45">
        <v>91532.800000000003</v>
      </c>
      <c r="C14" s="45">
        <v>94101.9</v>
      </c>
      <c r="D14" s="21">
        <f t="shared" ref="D14:D50" si="0">B14-C14</f>
        <v>-2569.0999999999913</v>
      </c>
    </row>
    <row r="15" spans="1:6">
      <c r="A15" s="5" t="s">
        <v>6</v>
      </c>
      <c r="B15" s="45">
        <v>1500</v>
      </c>
      <c r="C15" s="45">
        <v>1500</v>
      </c>
      <c r="D15" s="21">
        <f t="shared" si="0"/>
        <v>0</v>
      </c>
    </row>
    <row r="16" spans="1:6">
      <c r="A16" s="5" t="s">
        <v>7</v>
      </c>
      <c r="B16" s="45">
        <v>10045.1</v>
      </c>
      <c r="C16" s="45">
        <f>B16</f>
        <v>10045.1</v>
      </c>
      <c r="D16" s="21">
        <f t="shared" si="0"/>
        <v>0</v>
      </c>
    </row>
    <row r="17" spans="1:6">
      <c r="A17" s="5" t="s">
        <v>4</v>
      </c>
      <c r="B17" s="21">
        <f>150+2524</f>
        <v>2674</v>
      </c>
      <c r="C17" s="21">
        <f>150+3888.4</f>
        <v>4038.4</v>
      </c>
      <c r="D17" s="21">
        <f t="shared" si="0"/>
        <v>-1364.4</v>
      </c>
    </row>
    <row r="18" spans="1:6">
      <c r="A18" s="5" t="s">
        <v>25</v>
      </c>
      <c r="B18" s="45">
        <f>27049.6</f>
        <v>27049.599999999999</v>
      </c>
      <c r="C18" s="45">
        <f>27049.6</f>
        <v>27049.599999999999</v>
      </c>
      <c r="D18" s="21">
        <f t="shared" si="0"/>
        <v>0</v>
      </c>
    </row>
    <row r="19" spans="1:6">
      <c r="A19" s="5" t="s">
        <v>42</v>
      </c>
      <c r="B19" s="45">
        <v>22420</v>
      </c>
      <c r="C19" s="45">
        <v>39000</v>
      </c>
      <c r="D19" s="21">
        <f t="shared" si="0"/>
        <v>-16580</v>
      </c>
    </row>
    <row r="20" spans="1:6">
      <c r="A20" s="5" t="s">
        <v>50</v>
      </c>
      <c r="B20" s="45">
        <v>264</v>
      </c>
      <c r="C20" s="45">
        <f>B20</f>
        <v>264</v>
      </c>
      <c r="D20" s="21">
        <f t="shared" si="0"/>
        <v>0</v>
      </c>
    </row>
    <row r="21" spans="1:6">
      <c r="A21" s="5" t="s">
        <v>78</v>
      </c>
      <c r="B21" s="45">
        <v>1150</v>
      </c>
      <c r="C21" s="45">
        <v>8773.4</v>
      </c>
      <c r="D21" s="21">
        <f t="shared" si="0"/>
        <v>-7623.4</v>
      </c>
    </row>
    <row r="22" spans="1:6" ht="46.5">
      <c r="A22" s="2" t="s">
        <v>43</v>
      </c>
      <c r="B22" s="21">
        <v>600</v>
      </c>
      <c r="C22" s="21">
        <v>600</v>
      </c>
      <c r="D22" s="21">
        <f t="shared" si="0"/>
        <v>0</v>
      </c>
    </row>
    <row r="23" spans="1:6" ht="95" customHeight="1">
      <c r="A23" s="40" t="s">
        <v>67</v>
      </c>
      <c r="B23" s="21">
        <v>600</v>
      </c>
      <c r="C23" s="21">
        <v>2800</v>
      </c>
      <c r="D23" s="21">
        <f t="shared" si="0"/>
        <v>-2200</v>
      </c>
    </row>
    <row r="24" spans="1:6" ht="31">
      <c r="A24" s="40" t="s">
        <v>44</v>
      </c>
      <c r="B24" s="21">
        <v>2046.5</v>
      </c>
      <c r="C24" s="21">
        <v>15662</v>
      </c>
      <c r="D24" s="21">
        <f t="shared" si="0"/>
        <v>-13615.5</v>
      </c>
    </row>
    <row r="25" spans="1:6" hidden="1">
      <c r="A25" s="2"/>
      <c r="B25" s="21"/>
      <c r="C25" s="21"/>
      <c r="D25" s="21">
        <f t="shared" si="0"/>
        <v>0</v>
      </c>
    </row>
    <row r="26" spans="1:6" ht="46.5">
      <c r="A26" s="5" t="s">
        <v>45</v>
      </c>
      <c r="B26" s="21">
        <v>940</v>
      </c>
      <c r="C26" s="21">
        <v>1190</v>
      </c>
      <c r="D26" s="21">
        <f t="shared" si="0"/>
        <v>-250</v>
      </c>
      <c r="F26" s="19"/>
    </row>
    <row r="27" spans="1:6" ht="31">
      <c r="A27" s="6" t="s">
        <v>46</v>
      </c>
      <c r="B27" s="21">
        <v>100</v>
      </c>
      <c r="C27" s="21">
        <f>B27</f>
        <v>100</v>
      </c>
      <c r="D27" s="21">
        <f t="shared" si="0"/>
        <v>0</v>
      </c>
    </row>
    <row r="28" spans="1:6" ht="71" customHeight="1">
      <c r="A28" s="6" t="s">
        <v>79</v>
      </c>
      <c r="B28" s="21">
        <f>47460+122.9</f>
        <v>47582.9</v>
      </c>
      <c r="C28" s="21">
        <f>48640+122.9</f>
        <v>48762.9</v>
      </c>
      <c r="D28" s="21">
        <f t="shared" si="0"/>
        <v>-1180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46.5" hidden="1">
      <c r="A32" s="6" t="s">
        <v>47</v>
      </c>
      <c r="B32" s="21"/>
      <c r="C32" s="21"/>
      <c r="D32" s="21">
        <f t="shared" si="0"/>
        <v>0</v>
      </c>
    </row>
    <row r="33" spans="1:6" ht="46.5">
      <c r="A33" s="6" t="s">
        <v>77</v>
      </c>
      <c r="B33" s="21">
        <f>900+25000+584.6+18788.21-428.2</f>
        <v>44844.61</v>
      </c>
      <c r="C33" s="21">
        <f>900+25000+584.6+18788.21-428.2</f>
        <v>44844.61</v>
      </c>
      <c r="D33" s="21">
        <f t="shared" si="0"/>
        <v>0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t="31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 ht="31">
      <c r="A41" s="6" t="s">
        <v>48</v>
      </c>
      <c r="B41" s="21">
        <v>70</v>
      </c>
      <c r="C41" s="21">
        <v>100</v>
      </c>
      <c r="D41" s="21">
        <f t="shared" si="0"/>
        <v>-30</v>
      </c>
    </row>
    <row r="42" spans="1:6" ht="31">
      <c r="A42" s="7" t="s">
        <v>26</v>
      </c>
      <c r="B42" s="21">
        <v>3287.8</v>
      </c>
      <c r="C42" s="21">
        <f>B42</f>
        <v>3287.8</v>
      </c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851.9</v>
      </c>
      <c r="C44" s="21">
        <v>851.9</v>
      </c>
      <c r="D44" s="21">
        <f t="shared" si="0"/>
        <v>0</v>
      </c>
    </row>
    <row r="45" spans="1:6" ht="31">
      <c r="A45" s="9" t="s">
        <v>40</v>
      </c>
      <c r="B45" s="21">
        <v>1175.2</v>
      </c>
      <c r="C45" s="21">
        <v>1175.2</v>
      </c>
      <c r="D45" s="21">
        <f t="shared" si="0"/>
        <v>0</v>
      </c>
    </row>
    <row r="46" spans="1:6" ht="62">
      <c r="A46" s="9" t="s">
        <v>51</v>
      </c>
      <c r="B46" s="21">
        <v>2530</v>
      </c>
      <c r="C46" s="21">
        <v>2530</v>
      </c>
      <c r="D46" s="21">
        <f t="shared" si="0"/>
        <v>0</v>
      </c>
    </row>
    <row r="47" spans="1:6" ht="139.5">
      <c r="A47" s="8" t="s">
        <v>53</v>
      </c>
      <c r="B47" s="23">
        <f>B49+B50+12245.9</f>
        <v>120982.19999999998</v>
      </c>
      <c r="C47" s="23">
        <f>C49+C50+12245.9</f>
        <v>181857.8</v>
      </c>
      <c r="D47" s="21">
        <f t="shared" si="0"/>
        <v>-60875.600000000006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62">
      <c r="A49" s="8" t="s">
        <v>57</v>
      </c>
      <c r="B49" s="23">
        <v>93957.4</v>
      </c>
      <c r="C49" s="21">
        <v>117130.2</v>
      </c>
      <c r="D49" s="21">
        <f t="shared" si="0"/>
        <v>-23172.800000000003</v>
      </c>
      <c r="F49" s="19"/>
    </row>
    <row r="50" spans="1:6" ht="62">
      <c r="A50" s="8" t="s">
        <v>33</v>
      </c>
      <c r="B50" s="23">
        <v>14778.9</v>
      </c>
      <c r="C50" s="21">
        <v>52481.7</v>
      </c>
      <c r="D50" s="21">
        <f t="shared" si="0"/>
        <v>-37702.799999999996</v>
      </c>
      <c r="F50" s="19"/>
    </row>
    <row r="51" spans="1:6" s="4" customFormat="1" ht="45.5">
      <c r="A51" s="13" t="s">
        <v>15</v>
      </c>
      <c r="B51" s="26">
        <f>B52+B59+B62+B67+B70+B73+B76+B78</f>
        <v>1633.6999999999998</v>
      </c>
      <c r="C51" s="26">
        <f>C52+C59+C62+C67+C70+C73+C76+C78</f>
        <v>28738.6</v>
      </c>
      <c r="D51" s="26">
        <f>D52+D59+D62+D67+D70+D73+D76+D78</f>
        <v>-27104.9</v>
      </c>
      <c r="F51" s="36"/>
    </row>
    <row r="52" spans="1:6">
      <c r="A52" s="1" t="s">
        <v>18</v>
      </c>
      <c r="B52" s="27">
        <f>B54+B55</f>
        <v>396.1</v>
      </c>
      <c r="C52" s="27">
        <f>C54+C55</f>
        <v>3454.6</v>
      </c>
      <c r="D52" s="28">
        <f t="shared" ref="D52:D98" si="1">B52-C52</f>
        <v>-3058.5</v>
      </c>
    </row>
    <row r="53" spans="1:6" ht="22" hidden="1" customHeight="1">
      <c r="A53" s="2"/>
      <c r="B53" s="21"/>
      <c r="C53" s="21"/>
      <c r="D53" s="23">
        <f t="shared" si="1"/>
        <v>0</v>
      </c>
    </row>
    <row r="54" spans="1:6" hidden="1">
      <c r="A54" s="2" t="s">
        <v>9</v>
      </c>
      <c r="B54" s="37">
        <v>308.60000000000002</v>
      </c>
      <c r="C54" s="37">
        <v>2850.7</v>
      </c>
      <c r="D54" s="23">
        <f t="shared" si="1"/>
        <v>-2542.1</v>
      </c>
    </row>
    <row r="55" spans="1:6" hidden="1">
      <c r="A55" s="2" t="s">
        <v>8</v>
      </c>
      <c r="B55" s="37">
        <v>87.5</v>
      </c>
      <c r="C55" s="37">
        <v>603.9</v>
      </c>
      <c r="D55" s="23">
        <f t="shared" si="1"/>
        <v>-516.4</v>
      </c>
    </row>
    <row r="56" spans="1:6" ht="30" hidden="1">
      <c r="A56" s="1" t="s">
        <v>16</v>
      </c>
      <c r="B56" s="21"/>
      <c r="C56" s="27">
        <f>C57+C58</f>
        <v>0</v>
      </c>
      <c r="D56" s="23">
        <f t="shared" si="1"/>
        <v>0</v>
      </c>
    </row>
    <row r="57" spans="1:6" hidden="1">
      <c r="A57" s="2" t="s">
        <v>8</v>
      </c>
      <c r="B57" s="21"/>
      <c r="C57" s="21"/>
      <c r="D57" s="23">
        <f t="shared" si="1"/>
        <v>0</v>
      </c>
      <c r="F57" s="19"/>
    </row>
    <row r="58" spans="1:6" hidden="1">
      <c r="A58" s="2" t="s">
        <v>9</v>
      </c>
      <c r="B58" s="21"/>
      <c r="C58" s="21"/>
      <c r="D58" s="23">
        <f t="shared" si="1"/>
        <v>0</v>
      </c>
    </row>
    <row r="59" spans="1:6">
      <c r="A59" s="1" t="s">
        <v>17</v>
      </c>
      <c r="B59" s="27">
        <f>B60+B61</f>
        <v>479.9</v>
      </c>
      <c r="C59" s="27">
        <f>C60+C61</f>
        <v>5293.4</v>
      </c>
      <c r="D59" s="28">
        <f t="shared" si="1"/>
        <v>-4813.5</v>
      </c>
    </row>
    <row r="60" spans="1:6" ht="13.5" hidden="1" customHeight="1">
      <c r="A60" s="2" t="s">
        <v>8</v>
      </c>
      <c r="B60" s="21"/>
      <c r="C60" s="21">
        <v>90</v>
      </c>
      <c r="D60" s="23">
        <f t="shared" si="1"/>
        <v>-90</v>
      </c>
    </row>
    <row r="61" spans="1:6" hidden="1">
      <c r="A61" s="2" t="s">
        <v>9</v>
      </c>
      <c r="B61" s="37">
        <v>479.9</v>
      </c>
      <c r="C61" s="37">
        <v>5203.3999999999996</v>
      </c>
      <c r="D61" s="23">
        <f t="shared" si="1"/>
        <v>-4723.5</v>
      </c>
    </row>
    <row r="62" spans="1:6" ht="45">
      <c r="A62" s="1" t="s">
        <v>62</v>
      </c>
      <c r="B62" s="27">
        <f>B63+B66</f>
        <v>577.29999999999995</v>
      </c>
      <c r="C62" s="27">
        <f>C63+C66</f>
        <v>18768</v>
      </c>
      <c r="D62" s="28">
        <f t="shared" si="1"/>
        <v>-18190.7</v>
      </c>
    </row>
    <row r="63" spans="1:6" hidden="1">
      <c r="A63" s="2" t="s">
        <v>9</v>
      </c>
      <c r="B63" s="37">
        <v>0</v>
      </c>
      <c r="C63" s="37">
        <v>16324</v>
      </c>
      <c r="D63" s="23">
        <f t="shared" si="1"/>
        <v>-16324</v>
      </c>
    </row>
    <row r="64" spans="1:6" ht="30">
      <c r="A64" s="1" t="s">
        <v>19</v>
      </c>
      <c r="B64" s="21"/>
      <c r="C64" s="27">
        <f>C65</f>
        <v>0</v>
      </c>
      <c r="D64" s="23">
        <f t="shared" si="1"/>
        <v>0</v>
      </c>
    </row>
    <row r="65" spans="1:4" hidden="1">
      <c r="A65" s="2" t="s">
        <v>9</v>
      </c>
      <c r="B65" s="21"/>
      <c r="C65" s="21"/>
      <c r="D65" s="23">
        <f t="shared" si="1"/>
        <v>0</v>
      </c>
    </row>
    <row r="66" spans="1:4" hidden="1">
      <c r="A66" s="2" t="s">
        <v>8</v>
      </c>
      <c r="B66" s="37">
        <v>577.29999999999995</v>
      </c>
      <c r="C66" s="37">
        <v>2444</v>
      </c>
      <c r="D66" s="23">
        <f t="shared" si="1"/>
        <v>-1866.7</v>
      </c>
    </row>
    <row r="67" spans="1:4">
      <c r="A67" s="1" t="s">
        <v>20</v>
      </c>
      <c r="B67" s="27">
        <f>B69+B68</f>
        <v>4.8</v>
      </c>
      <c r="C67" s="27">
        <f>C69+C68</f>
        <v>914.5</v>
      </c>
      <c r="D67" s="27">
        <f>D68+D69</f>
        <v>-909.7</v>
      </c>
    </row>
    <row r="68" spans="1:4" hidden="1">
      <c r="A68" s="2" t="s">
        <v>8</v>
      </c>
      <c r="B68" s="37">
        <v>4.8</v>
      </c>
      <c r="C68" s="37">
        <v>243</v>
      </c>
      <c r="D68" s="23">
        <f t="shared" si="1"/>
        <v>-238.2</v>
      </c>
    </row>
    <row r="69" spans="1:4" hidden="1">
      <c r="A69" s="2" t="s">
        <v>9</v>
      </c>
      <c r="B69" s="37">
        <v>0</v>
      </c>
      <c r="C69" s="37">
        <v>671.5</v>
      </c>
      <c r="D69" s="23">
        <f t="shared" si="1"/>
        <v>-671.5</v>
      </c>
    </row>
    <row r="70" spans="1:4">
      <c r="A70" s="1" t="s">
        <v>21</v>
      </c>
      <c r="B70" s="27">
        <f>B71+B72</f>
        <v>14.1</v>
      </c>
      <c r="C70" s="27">
        <f>C71+C72</f>
        <v>60.1</v>
      </c>
      <c r="D70" s="28">
        <f t="shared" si="1"/>
        <v>-46</v>
      </c>
    </row>
    <row r="71" spans="1:4" hidden="1">
      <c r="A71" s="2" t="s">
        <v>9</v>
      </c>
      <c r="B71" s="37">
        <v>11.6</v>
      </c>
      <c r="C71" s="37">
        <v>40.1</v>
      </c>
      <c r="D71" s="23">
        <f t="shared" si="1"/>
        <v>-28.5</v>
      </c>
    </row>
    <row r="72" spans="1:4" hidden="1">
      <c r="A72" s="2" t="s">
        <v>8</v>
      </c>
      <c r="B72" s="37">
        <v>2.5</v>
      </c>
      <c r="C72" s="37">
        <v>20</v>
      </c>
      <c r="D72" s="23">
        <f t="shared" si="1"/>
        <v>-17.5</v>
      </c>
    </row>
    <row r="73" spans="1:4" ht="34.5" customHeight="1">
      <c r="A73" s="1" t="s">
        <v>63</v>
      </c>
      <c r="B73" s="38">
        <f>B74</f>
        <v>22</v>
      </c>
      <c r="C73" s="38">
        <f>C74</f>
        <v>43</v>
      </c>
      <c r="D73" s="28">
        <f t="shared" si="1"/>
        <v>-21</v>
      </c>
    </row>
    <row r="74" spans="1:4" hidden="1">
      <c r="A74" s="2" t="s">
        <v>9</v>
      </c>
      <c r="B74" s="37">
        <v>22</v>
      </c>
      <c r="C74" s="37">
        <v>43</v>
      </c>
      <c r="D74" s="23">
        <f t="shared" si="1"/>
        <v>-21</v>
      </c>
    </row>
    <row r="75" spans="1:4" hidden="1">
      <c r="A75" s="2"/>
      <c r="B75" s="37"/>
      <c r="C75" s="37"/>
      <c r="D75" s="23">
        <f t="shared" si="1"/>
        <v>0</v>
      </c>
    </row>
    <row r="76" spans="1:4" ht="45">
      <c r="A76" s="1" t="s">
        <v>64</v>
      </c>
      <c r="B76" s="38">
        <f>B77</f>
        <v>59.5</v>
      </c>
      <c r="C76" s="38">
        <f>C77</f>
        <v>125</v>
      </c>
      <c r="D76" s="28">
        <f t="shared" si="1"/>
        <v>-65.5</v>
      </c>
    </row>
    <row r="77" spans="1:4" hidden="1">
      <c r="A77" s="2" t="s">
        <v>9</v>
      </c>
      <c r="B77" s="37">
        <v>59.5</v>
      </c>
      <c r="C77" s="37">
        <v>125</v>
      </c>
      <c r="D77" s="23"/>
    </row>
    <row r="78" spans="1:4">
      <c r="A78" s="1" t="s">
        <v>65</v>
      </c>
      <c r="B78" s="38">
        <f>B79</f>
        <v>80</v>
      </c>
      <c r="C78" s="38">
        <f>C79</f>
        <v>80</v>
      </c>
      <c r="D78" s="28">
        <f t="shared" si="1"/>
        <v>0</v>
      </c>
    </row>
    <row r="79" spans="1:4" hidden="1">
      <c r="A79" s="2" t="s">
        <v>8</v>
      </c>
      <c r="B79" s="37">
        <v>80</v>
      </c>
      <c r="C79" s="37">
        <v>80</v>
      </c>
      <c r="D79" s="23">
        <f t="shared" si="1"/>
        <v>0</v>
      </c>
    </row>
    <row r="80" spans="1:4" ht="79" customHeight="1">
      <c r="A80" s="13" t="s">
        <v>68</v>
      </c>
      <c r="B80" s="38">
        <f>B86+B89+B90+B91+B92+B93+B94+B95</f>
        <v>10874.6</v>
      </c>
      <c r="C80" s="38">
        <f>C86+C89+C90+C91+C92+C93+C94+C95</f>
        <v>530519.69999999995</v>
      </c>
      <c r="D80" s="38">
        <f>D86+D89+D90+D91+D92+D93+D94+D95</f>
        <v>-519645.10000000003</v>
      </c>
    </row>
    <row r="81" spans="1:4" ht="30" hidden="1">
      <c r="A81" s="1" t="s">
        <v>55</v>
      </c>
      <c r="B81" s="27"/>
      <c r="C81" s="27"/>
      <c r="D81" s="28">
        <f t="shared" si="1"/>
        <v>0</v>
      </c>
    </row>
    <row r="82" spans="1:4" hidden="1">
      <c r="A82" s="2" t="s">
        <v>34</v>
      </c>
      <c r="B82" s="21"/>
      <c r="C82" s="21"/>
      <c r="D82" s="23">
        <f t="shared" si="1"/>
        <v>0</v>
      </c>
    </row>
    <row r="83" spans="1:4" ht="30" hidden="1">
      <c r="A83" s="1" t="s">
        <v>66</v>
      </c>
      <c r="B83" s="38"/>
      <c r="C83" s="38"/>
      <c r="D83" s="28">
        <f t="shared" si="1"/>
        <v>0</v>
      </c>
    </row>
    <row r="84" spans="1:4" hidden="1">
      <c r="A84" s="2" t="s">
        <v>35</v>
      </c>
      <c r="B84" s="27"/>
      <c r="C84" s="21"/>
      <c r="D84" s="23">
        <f t="shared" si="1"/>
        <v>0</v>
      </c>
    </row>
    <row r="85" spans="1:4" ht="86" hidden="1" customHeight="1">
      <c r="A85" s="30" t="s">
        <v>41</v>
      </c>
      <c r="B85" s="27"/>
      <c r="C85" s="27"/>
      <c r="D85" s="28">
        <f t="shared" si="1"/>
        <v>0</v>
      </c>
    </row>
    <row r="86" spans="1:4" ht="75.5" customHeight="1">
      <c r="A86" s="1" t="s">
        <v>69</v>
      </c>
      <c r="B86" s="27">
        <v>10874.6</v>
      </c>
      <c r="C86" s="27">
        <f>245113.7+1541.6+15288+7455</f>
        <v>269398.30000000005</v>
      </c>
      <c r="D86" s="28">
        <f t="shared" si="1"/>
        <v>-258523.70000000004</v>
      </c>
    </row>
    <row r="87" spans="1:4" ht="66" hidden="1" customHeight="1">
      <c r="A87" s="1" t="s">
        <v>37</v>
      </c>
      <c r="B87" s="27"/>
      <c r="C87" s="27"/>
      <c r="D87" s="28">
        <f t="shared" si="1"/>
        <v>0</v>
      </c>
    </row>
    <row r="88" spans="1:4" ht="90" hidden="1" customHeight="1">
      <c r="A88" s="1" t="s">
        <v>38</v>
      </c>
      <c r="B88" s="27"/>
      <c r="C88" s="27"/>
      <c r="D88" s="28">
        <f t="shared" si="1"/>
        <v>0</v>
      </c>
    </row>
    <row r="89" spans="1:4" ht="82.5" customHeight="1">
      <c r="A89" s="39" t="s">
        <v>70</v>
      </c>
      <c r="B89" s="27">
        <v>0</v>
      </c>
      <c r="C89" s="27">
        <f>59389.9+8721.7</f>
        <v>68111.600000000006</v>
      </c>
      <c r="D89" s="28">
        <f t="shared" si="1"/>
        <v>-68111.600000000006</v>
      </c>
    </row>
    <row r="90" spans="1:4" ht="82.5" customHeight="1">
      <c r="A90" s="39" t="s">
        <v>75</v>
      </c>
      <c r="B90" s="27">
        <v>0</v>
      </c>
      <c r="C90" s="27">
        <v>3370.9</v>
      </c>
      <c r="D90" s="28">
        <f t="shared" si="1"/>
        <v>-3370.9</v>
      </c>
    </row>
    <row r="91" spans="1:4" ht="93" customHeight="1">
      <c r="A91" s="39" t="s">
        <v>71</v>
      </c>
      <c r="B91" s="27">
        <v>0</v>
      </c>
      <c r="C91" s="27">
        <v>83907.6</v>
      </c>
      <c r="D91" s="28">
        <f t="shared" si="1"/>
        <v>-83907.6</v>
      </c>
    </row>
    <row r="92" spans="1:4" ht="125.5" customHeight="1">
      <c r="A92" s="39" t="s">
        <v>72</v>
      </c>
      <c r="B92" s="27">
        <v>0</v>
      </c>
      <c r="C92" s="27">
        <f>982.2+2557.4+2060.2+66155.9+600</f>
        <v>72355.7</v>
      </c>
      <c r="D92" s="28">
        <f t="shared" si="1"/>
        <v>-72355.7</v>
      </c>
    </row>
    <row r="93" spans="1:4" ht="39.5" customHeight="1">
      <c r="A93" s="39" t="s">
        <v>73</v>
      </c>
      <c r="B93" s="27">
        <v>0</v>
      </c>
      <c r="C93" s="27">
        <v>18875.599999999999</v>
      </c>
      <c r="D93" s="28">
        <f t="shared" si="1"/>
        <v>-18875.599999999999</v>
      </c>
    </row>
    <row r="94" spans="1:4" ht="52" customHeight="1">
      <c r="A94" s="39" t="s">
        <v>74</v>
      </c>
      <c r="B94" s="27">
        <v>0</v>
      </c>
      <c r="C94" s="27">
        <f>4000+5500</f>
        <v>9500</v>
      </c>
      <c r="D94" s="28">
        <f t="shared" si="1"/>
        <v>-9500</v>
      </c>
    </row>
    <row r="95" spans="1:4" ht="37" customHeight="1">
      <c r="A95" s="39" t="s">
        <v>76</v>
      </c>
      <c r="B95" s="27">
        <v>0</v>
      </c>
      <c r="C95" s="27">
        <v>5000</v>
      </c>
      <c r="D95" s="28">
        <f t="shared" si="1"/>
        <v>-5000</v>
      </c>
    </row>
    <row r="96" spans="1:4" ht="8" customHeight="1">
      <c r="A96" s="1"/>
      <c r="B96" s="27"/>
      <c r="C96" s="27"/>
      <c r="D96" s="28"/>
    </row>
    <row r="97" spans="1:4" ht="5" customHeight="1">
      <c r="A97" s="1"/>
      <c r="B97" s="27"/>
      <c r="C97" s="27"/>
      <c r="D97" s="28"/>
    </row>
    <row r="98" spans="1:4" ht="75" hidden="1">
      <c r="A98" s="1" t="s">
        <v>39</v>
      </c>
      <c r="B98" s="27"/>
      <c r="C98" s="27"/>
      <c r="D98" s="28">
        <f t="shared" si="1"/>
        <v>0</v>
      </c>
    </row>
    <row r="99" spans="1:4" ht="30.5">
      <c r="A99" s="18" t="s">
        <v>13</v>
      </c>
      <c r="B99" s="25">
        <v>88463.2</v>
      </c>
      <c r="C99" s="25">
        <v>88463.2</v>
      </c>
      <c r="D99" s="25">
        <f>B99-C99</f>
        <v>0</v>
      </c>
    </row>
    <row r="100" spans="1:4">
      <c r="A100" s="18" t="s">
        <v>14</v>
      </c>
      <c r="B100" s="25">
        <f>B99+B12</f>
        <v>658906.50999999989</v>
      </c>
      <c r="C100" s="25">
        <f>C99+C12</f>
        <v>1443385.41</v>
      </c>
      <c r="D100" s="25">
        <f>B100-C100</f>
        <v>-784478.9</v>
      </c>
    </row>
    <row r="101" spans="1:4">
      <c r="A101" s="18" t="s">
        <v>24</v>
      </c>
      <c r="B101" s="25">
        <f>B7-B11</f>
        <v>-48682.409999999916</v>
      </c>
      <c r="C101" s="25">
        <v>-48682.400000000001</v>
      </c>
      <c r="D101" s="25">
        <f>B101-C101</f>
        <v>-9.9999999147257768E-3</v>
      </c>
    </row>
    <row r="102" spans="1:4">
      <c r="A102" s="18" t="s">
        <v>58</v>
      </c>
      <c r="B102" s="25">
        <v>0</v>
      </c>
      <c r="C102" s="25">
        <f>C100-C7+C101</f>
        <v>784478.90999999992</v>
      </c>
      <c r="D102" s="25">
        <f>B102-C102</f>
        <v>-784478.90999999992</v>
      </c>
    </row>
    <row r="103" spans="1:4" ht="15.5" hidden="1" customHeight="1">
      <c r="A103" s="3" t="s">
        <v>36</v>
      </c>
      <c r="B103" s="35">
        <v>53793</v>
      </c>
      <c r="C103" s="33"/>
    </row>
    <row r="104" spans="1:4" ht="15.5" customHeight="1">
      <c r="C104" s="33"/>
    </row>
    <row r="105" spans="1:4" ht="15.5" customHeight="1">
      <c r="C105" s="33"/>
    </row>
    <row r="106" spans="1:4" ht="15.5" customHeight="1">
      <c r="C106" s="33"/>
    </row>
    <row r="107" spans="1:4" ht="15.5" customHeight="1">
      <c r="C107" s="33"/>
    </row>
  </sheetData>
  <mergeCells count="2">
    <mergeCell ref="C1:D1"/>
    <mergeCell ref="A4:D4"/>
  </mergeCells>
  <pageMargins left="0.43307086614173229" right="0.43307086614173229" top="0.23622047244094491" bottom="0.19685039370078741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tabSelected="1" zoomScale="80" zoomScaleNormal="80" workbookViewId="0">
      <selection activeCell="B1" sqref="B1:D1"/>
    </sheetView>
  </sheetViews>
  <sheetFormatPr defaultColWidth="8.81640625" defaultRowHeight="15.5"/>
  <cols>
    <col min="1" max="1" width="97.26953125" style="3" customWidth="1"/>
    <col min="2" max="2" width="22.08984375" style="32" customWidth="1"/>
    <col min="3" max="3" width="23.36328125" style="32" customWidth="1"/>
    <col min="4" max="4" width="18.6328125" style="32" hidden="1" customWidth="1"/>
    <col min="5" max="5" width="17.453125" style="3" customWidth="1"/>
    <col min="6" max="6" width="14.6328125" style="3" customWidth="1"/>
    <col min="7" max="16384" width="8.81640625" style="3"/>
  </cols>
  <sheetData>
    <row r="1" spans="1:6">
      <c r="B1" s="48" t="s">
        <v>56</v>
      </c>
      <c r="C1" s="48"/>
      <c r="D1" s="48"/>
    </row>
    <row r="2" spans="1:6">
      <c r="D2" s="41"/>
    </row>
    <row r="4" spans="1:6" ht="76.5" customHeight="1">
      <c r="A4" s="47" t="s">
        <v>59</v>
      </c>
      <c r="B4" s="47"/>
      <c r="C4" s="47"/>
      <c r="D4" s="47"/>
    </row>
    <row r="5" spans="1:6" s="12" customFormat="1">
      <c r="A5" s="3"/>
      <c r="B5" s="32"/>
      <c r="C5" s="41" t="s">
        <v>80</v>
      </c>
    </row>
    <row r="6" spans="1:6" ht="123" customHeight="1">
      <c r="A6" s="20" t="s">
        <v>23</v>
      </c>
      <c r="B6" s="14" t="s">
        <v>60</v>
      </c>
      <c r="C6" s="14" t="s">
        <v>61</v>
      </c>
      <c r="D6" s="14" t="s">
        <v>5</v>
      </c>
    </row>
    <row r="7" spans="1:6">
      <c r="A7" s="15" t="s">
        <v>0</v>
      </c>
      <c r="B7" s="16">
        <f>B8+B9+B10</f>
        <v>610224.1</v>
      </c>
      <c r="C7" s="16">
        <f>C8+C9+C10</f>
        <v>610224.1</v>
      </c>
      <c r="D7" s="24">
        <v>0</v>
      </c>
    </row>
    <row r="8" spans="1:6">
      <c r="A8" s="10" t="s">
        <v>1</v>
      </c>
      <c r="B8" s="42">
        <v>461689.5</v>
      </c>
      <c r="C8" s="42">
        <v>461689.5</v>
      </c>
      <c r="D8" s="21">
        <v>0</v>
      </c>
    </row>
    <row r="9" spans="1:6">
      <c r="A9" s="10" t="s">
        <v>2</v>
      </c>
      <c r="B9" s="42">
        <v>50756.6</v>
      </c>
      <c r="C9" s="42">
        <v>50756.6</v>
      </c>
      <c r="D9" s="21">
        <v>0</v>
      </c>
    </row>
    <row r="10" spans="1:6">
      <c r="A10" s="11" t="s">
        <v>3</v>
      </c>
      <c r="B10" s="43">
        <v>97778</v>
      </c>
      <c r="C10" s="43">
        <v>97778</v>
      </c>
      <c r="D10" s="21">
        <v>0</v>
      </c>
    </row>
    <row r="11" spans="1:6" s="4" customFormat="1">
      <c r="A11" s="15" t="s">
        <v>11</v>
      </c>
      <c r="B11" s="24">
        <f>B12+B98</f>
        <v>658906.51</v>
      </c>
      <c r="C11" s="24">
        <f>C12+C98</f>
        <v>658906.49999999988</v>
      </c>
      <c r="D11" s="44"/>
      <c r="E11" s="31"/>
    </row>
    <row r="12" spans="1:6">
      <c r="A12" s="17" t="s">
        <v>12</v>
      </c>
      <c r="B12" s="25">
        <f>B13+B14+B15+B16+B17+B18+B19+B20+B21+B22+B23+B24+B26+B27+B28+B33+B41+B42+B44+B45+B46+B47+B51</f>
        <v>570443.31000000006</v>
      </c>
      <c r="C12" s="25">
        <f>C13+C51</f>
        <v>570443.29999999993</v>
      </c>
      <c r="D12" s="25">
        <f>D13+D14+D15+D16+D17+D18+D19+D20+D21+D22+D23+D24+D26+D27+D28+D33+D41+D42+D44+D45+D46+D47+D51+D79</f>
        <v>-519645.08999999985</v>
      </c>
      <c r="E12" s="29"/>
      <c r="F12" s="34"/>
    </row>
    <row r="13" spans="1:6">
      <c r="A13" s="8" t="s">
        <v>22</v>
      </c>
      <c r="B13" s="45">
        <v>175688.4</v>
      </c>
      <c r="C13" s="45">
        <f>11185+80</f>
        <v>11265</v>
      </c>
      <c r="D13" s="21">
        <f>B13-C13</f>
        <v>164423.4</v>
      </c>
    </row>
    <row r="14" spans="1:6" ht="31">
      <c r="A14" s="8" t="s">
        <v>54</v>
      </c>
      <c r="B14" s="45">
        <v>91532.800000000003</v>
      </c>
      <c r="C14" s="45"/>
      <c r="D14" s="21">
        <f t="shared" ref="D14:D50" si="0">B14-C14</f>
        <v>91532.800000000003</v>
      </c>
    </row>
    <row r="15" spans="1:6">
      <c r="A15" s="5" t="s">
        <v>6</v>
      </c>
      <c r="B15" s="45">
        <v>1500</v>
      </c>
      <c r="C15" s="45"/>
      <c r="D15" s="21">
        <f t="shared" si="0"/>
        <v>1500</v>
      </c>
    </row>
    <row r="16" spans="1:6">
      <c r="A16" s="5" t="s">
        <v>7</v>
      </c>
      <c r="B16" s="45">
        <v>10045.1</v>
      </c>
      <c r="C16" s="45"/>
      <c r="D16" s="21">
        <f t="shared" si="0"/>
        <v>10045.1</v>
      </c>
    </row>
    <row r="17" spans="1:6">
      <c r="A17" s="5" t="s">
        <v>4</v>
      </c>
      <c r="B17" s="21">
        <f>150+2524</f>
        <v>2674</v>
      </c>
      <c r="C17" s="21"/>
      <c r="D17" s="21">
        <f t="shared" si="0"/>
        <v>2674</v>
      </c>
    </row>
    <row r="18" spans="1:6">
      <c r="A18" s="5" t="s">
        <v>25</v>
      </c>
      <c r="B18" s="45">
        <f>27049.6</f>
        <v>27049.599999999999</v>
      </c>
      <c r="C18" s="45"/>
      <c r="D18" s="21">
        <f t="shared" si="0"/>
        <v>27049.599999999999</v>
      </c>
    </row>
    <row r="19" spans="1:6">
      <c r="A19" s="5" t="s">
        <v>42</v>
      </c>
      <c r="B19" s="45">
        <v>22420</v>
      </c>
      <c r="C19" s="45"/>
      <c r="D19" s="21">
        <f t="shared" si="0"/>
        <v>22420</v>
      </c>
    </row>
    <row r="20" spans="1:6">
      <c r="A20" s="5" t="s">
        <v>50</v>
      </c>
      <c r="B20" s="45">
        <v>264</v>
      </c>
      <c r="C20" s="45"/>
      <c r="D20" s="21">
        <f t="shared" si="0"/>
        <v>264</v>
      </c>
    </row>
    <row r="21" spans="1:6">
      <c r="A21" s="5" t="s">
        <v>78</v>
      </c>
      <c r="B21" s="45">
        <v>1150</v>
      </c>
      <c r="C21" s="45"/>
      <c r="D21" s="21">
        <f t="shared" si="0"/>
        <v>1150</v>
      </c>
    </row>
    <row r="22" spans="1:6" ht="46.5">
      <c r="A22" s="2" t="s">
        <v>43</v>
      </c>
      <c r="B22" s="21">
        <v>600</v>
      </c>
      <c r="C22" s="21"/>
      <c r="D22" s="21">
        <f t="shared" si="0"/>
        <v>600</v>
      </c>
    </row>
    <row r="23" spans="1:6" ht="95" customHeight="1">
      <c r="A23" s="40" t="s">
        <v>67</v>
      </c>
      <c r="B23" s="21">
        <v>600</v>
      </c>
      <c r="C23" s="21"/>
      <c r="D23" s="21">
        <f t="shared" si="0"/>
        <v>600</v>
      </c>
    </row>
    <row r="24" spans="1:6" ht="31">
      <c r="A24" s="40" t="s">
        <v>44</v>
      </c>
      <c r="B24" s="21">
        <v>2046.5</v>
      </c>
      <c r="C24" s="21"/>
      <c r="D24" s="21">
        <f t="shared" si="0"/>
        <v>2046.5</v>
      </c>
    </row>
    <row r="25" spans="1:6" hidden="1">
      <c r="A25" s="2"/>
      <c r="B25" s="21"/>
      <c r="C25" s="21"/>
      <c r="D25" s="21">
        <f t="shared" si="0"/>
        <v>0</v>
      </c>
    </row>
    <row r="26" spans="1:6" ht="46.5">
      <c r="A26" s="5" t="s">
        <v>45</v>
      </c>
      <c r="B26" s="21">
        <v>940</v>
      </c>
      <c r="C26" s="21"/>
      <c r="D26" s="21">
        <f t="shared" si="0"/>
        <v>940</v>
      </c>
      <c r="F26" s="19"/>
    </row>
    <row r="27" spans="1:6" ht="31">
      <c r="A27" s="6" t="s">
        <v>46</v>
      </c>
      <c r="B27" s="21">
        <v>100</v>
      </c>
      <c r="C27" s="21"/>
      <c r="D27" s="21">
        <f t="shared" si="0"/>
        <v>100</v>
      </c>
    </row>
    <row r="28" spans="1:6" ht="71" customHeight="1">
      <c r="A28" s="6" t="s">
        <v>81</v>
      </c>
      <c r="B28" s="21">
        <v>47460</v>
      </c>
      <c r="C28" s="21"/>
      <c r="D28" s="21">
        <f t="shared" si="0"/>
        <v>47460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46.5" hidden="1">
      <c r="A32" s="6" t="s">
        <v>47</v>
      </c>
      <c r="B32" s="21"/>
      <c r="C32" s="21"/>
      <c r="D32" s="21">
        <f t="shared" si="0"/>
        <v>0</v>
      </c>
    </row>
    <row r="33" spans="1:6" ht="46.5">
      <c r="A33" s="6" t="s">
        <v>77</v>
      </c>
      <c r="B33" s="21">
        <f>900+25000+584.6+18788.21-428.2</f>
        <v>44844.61</v>
      </c>
      <c r="C33" s="21"/>
      <c r="D33" s="21">
        <f t="shared" si="0"/>
        <v>44844.61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t="31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 ht="31">
      <c r="A41" s="6" t="s">
        <v>48</v>
      </c>
      <c r="B41" s="21">
        <v>70</v>
      </c>
      <c r="C41" s="21"/>
      <c r="D41" s="21">
        <f t="shared" si="0"/>
        <v>70</v>
      </c>
    </row>
    <row r="42" spans="1:6" ht="31">
      <c r="A42" s="7" t="s">
        <v>26</v>
      </c>
      <c r="B42" s="21">
        <v>3287.8</v>
      </c>
      <c r="C42" s="21"/>
      <c r="D42" s="21">
        <f t="shared" si="0"/>
        <v>3287.8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851.9</v>
      </c>
      <c r="C44" s="21"/>
      <c r="D44" s="21">
        <f t="shared" si="0"/>
        <v>851.9</v>
      </c>
    </row>
    <row r="45" spans="1:6" ht="31">
      <c r="A45" s="9" t="s">
        <v>40</v>
      </c>
      <c r="B45" s="21">
        <v>1175.2</v>
      </c>
      <c r="C45" s="21"/>
      <c r="D45" s="21">
        <f t="shared" si="0"/>
        <v>1175.2</v>
      </c>
    </row>
    <row r="46" spans="1:6" ht="62">
      <c r="A46" s="9" t="s">
        <v>51</v>
      </c>
      <c r="B46" s="21">
        <v>2530</v>
      </c>
      <c r="C46" s="21"/>
      <c r="D46" s="21">
        <f t="shared" si="0"/>
        <v>2530</v>
      </c>
    </row>
    <row r="47" spans="1:6" ht="139.5">
      <c r="A47" s="8" t="s">
        <v>53</v>
      </c>
      <c r="B47" s="23">
        <f>B49+B50+12245.9+122.9+80</f>
        <v>121185.09999999998</v>
      </c>
      <c r="C47" s="23"/>
      <c r="D47" s="21">
        <f t="shared" si="0"/>
        <v>121185.09999999998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62">
      <c r="A49" s="8" t="s">
        <v>57</v>
      </c>
      <c r="B49" s="23">
        <v>93957.4</v>
      </c>
      <c r="C49" s="21"/>
      <c r="D49" s="21">
        <f t="shared" si="0"/>
        <v>93957.4</v>
      </c>
      <c r="F49" s="19"/>
    </row>
    <row r="50" spans="1:6" ht="62">
      <c r="A50" s="8" t="s">
        <v>33</v>
      </c>
      <c r="B50" s="23">
        <v>14778.9</v>
      </c>
      <c r="C50" s="21"/>
      <c r="D50" s="21">
        <f t="shared" si="0"/>
        <v>14778.9</v>
      </c>
      <c r="F50" s="19"/>
    </row>
    <row r="51" spans="1:6" s="4" customFormat="1" ht="45.5">
      <c r="A51" s="13" t="s">
        <v>15</v>
      </c>
      <c r="B51" s="26">
        <f>B52+B59+B62+B67+B70+B73+B76+B79</f>
        <v>12428.3</v>
      </c>
      <c r="C51" s="26">
        <f>C52+C59+C62+C67+C70+C73+C76+C79</f>
        <v>559178.29999999993</v>
      </c>
      <c r="D51" s="26">
        <f>B51-C51</f>
        <v>-546749.99999999988</v>
      </c>
      <c r="F51" s="36"/>
    </row>
    <row r="52" spans="1:6">
      <c r="A52" s="1" t="s">
        <v>18</v>
      </c>
      <c r="B52" s="27">
        <f>B54+B55</f>
        <v>396.1</v>
      </c>
      <c r="C52" s="27">
        <f>C54+C55</f>
        <v>3454.6</v>
      </c>
      <c r="D52" s="26">
        <f t="shared" ref="D52:D101" si="1">B52-C52</f>
        <v>-3058.5</v>
      </c>
    </row>
    <row r="53" spans="1:6" ht="22" hidden="1" customHeight="1">
      <c r="A53" s="2"/>
      <c r="B53" s="21"/>
      <c r="C53" s="21"/>
      <c r="D53" s="26">
        <f t="shared" si="1"/>
        <v>0</v>
      </c>
    </row>
    <row r="54" spans="1:6" hidden="1">
      <c r="A54" s="2" t="s">
        <v>9</v>
      </c>
      <c r="B54" s="37">
        <v>308.60000000000002</v>
      </c>
      <c r="C54" s="37">
        <v>2850.7</v>
      </c>
      <c r="D54" s="26">
        <f t="shared" si="1"/>
        <v>-2542.1</v>
      </c>
    </row>
    <row r="55" spans="1:6" hidden="1">
      <c r="A55" s="2" t="s">
        <v>8</v>
      </c>
      <c r="B55" s="37">
        <v>87.5</v>
      </c>
      <c r="C55" s="37">
        <v>603.9</v>
      </c>
      <c r="D55" s="26">
        <f t="shared" si="1"/>
        <v>-516.4</v>
      </c>
    </row>
    <row r="56" spans="1:6" ht="30" hidden="1">
      <c r="A56" s="1" t="s">
        <v>16</v>
      </c>
      <c r="B56" s="21"/>
      <c r="C56" s="27">
        <f>C57+C58</f>
        <v>0</v>
      </c>
      <c r="D56" s="26">
        <f t="shared" si="1"/>
        <v>0</v>
      </c>
    </row>
    <row r="57" spans="1:6" hidden="1">
      <c r="A57" s="2" t="s">
        <v>8</v>
      </c>
      <c r="B57" s="21"/>
      <c r="C57" s="21"/>
      <c r="D57" s="26">
        <f t="shared" si="1"/>
        <v>0</v>
      </c>
      <c r="F57" s="19"/>
    </row>
    <row r="58" spans="1:6" hidden="1">
      <c r="A58" s="2" t="s">
        <v>9</v>
      </c>
      <c r="B58" s="21"/>
      <c r="C58" s="21"/>
      <c r="D58" s="26">
        <f t="shared" si="1"/>
        <v>0</v>
      </c>
    </row>
    <row r="59" spans="1:6">
      <c r="A59" s="1" t="s">
        <v>17</v>
      </c>
      <c r="B59" s="27">
        <f>B60+B61</f>
        <v>479.9</v>
      </c>
      <c r="C59" s="27">
        <f>C60+C61</f>
        <v>5293.4</v>
      </c>
      <c r="D59" s="26">
        <f t="shared" si="1"/>
        <v>-4813.5</v>
      </c>
    </row>
    <row r="60" spans="1:6" ht="13.5" hidden="1" customHeight="1">
      <c r="A60" s="2" t="s">
        <v>8</v>
      </c>
      <c r="B60" s="21"/>
      <c r="C60" s="21">
        <v>90</v>
      </c>
      <c r="D60" s="26">
        <f t="shared" si="1"/>
        <v>-90</v>
      </c>
    </row>
    <row r="61" spans="1:6" hidden="1">
      <c r="A61" s="2" t="s">
        <v>9</v>
      </c>
      <c r="B61" s="37">
        <v>479.9</v>
      </c>
      <c r="C61" s="37">
        <v>5203.3999999999996</v>
      </c>
      <c r="D61" s="26">
        <f t="shared" si="1"/>
        <v>-4723.5</v>
      </c>
    </row>
    <row r="62" spans="1:6" ht="45">
      <c r="A62" s="1" t="s">
        <v>62</v>
      </c>
      <c r="B62" s="27">
        <f>B63+B66</f>
        <v>577.29999999999995</v>
      </c>
      <c r="C62" s="27">
        <f>C63+C66</f>
        <v>18768</v>
      </c>
      <c r="D62" s="26">
        <f t="shared" si="1"/>
        <v>-18190.7</v>
      </c>
    </row>
    <row r="63" spans="1:6" hidden="1">
      <c r="A63" s="2" t="s">
        <v>9</v>
      </c>
      <c r="B63" s="37">
        <v>0</v>
      </c>
      <c r="C63" s="37">
        <v>16324</v>
      </c>
      <c r="D63" s="26">
        <f t="shared" si="1"/>
        <v>-16324</v>
      </c>
    </row>
    <row r="64" spans="1:6" ht="30" hidden="1">
      <c r="A64" s="1" t="s">
        <v>19</v>
      </c>
      <c r="B64" s="21"/>
      <c r="C64" s="27">
        <f>C65</f>
        <v>0</v>
      </c>
      <c r="D64" s="26">
        <f t="shared" si="1"/>
        <v>0</v>
      </c>
    </row>
    <row r="65" spans="1:4" hidden="1">
      <c r="A65" s="2" t="s">
        <v>9</v>
      </c>
      <c r="B65" s="21"/>
      <c r="C65" s="21"/>
      <c r="D65" s="26">
        <f t="shared" si="1"/>
        <v>0</v>
      </c>
    </row>
    <row r="66" spans="1:4" hidden="1">
      <c r="A66" s="2" t="s">
        <v>8</v>
      </c>
      <c r="B66" s="37">
        <v>577.29999999999995</v>
      </c>
      <c r="C66" s="37">
        <v>2444</v>
      </c>
      <c r="D66" s="26">
        <f t="shared" si="1"/>
        <v>-1866.7</v>
      </c>
    </row>
    <row r="67" spans="1:4">
      <c r="A67" s="1" t="s">
        <v>20</v>
      </c>
      <c r="B67" s="27">
        <f>B69+B68</f>
        <v>4.8</v>
      </c>
      <c r="C67" s="27">
        <f>C69+C68</f>
        <v>914.5</v>
      </c>
      <c r="D67" s="26">
        <f t="shared" si="1"/>
        <v>-909.7</v>
      </c>
    </row>
    <row r="68" spans="1:4" hidden="1">
      <c r="A68" s="2" t="s">
        <v>8</v>
      </c>
      <c r="B68" s="37">
        <v>4.8</v>
      </c>
      <c r="C68" s="37">
        <v>243</v>
      </c>
      <c r="D68" s="26">
        <f t="shared" si="1"/>
        <v>-238.2</v>
      </c>
    </row>
    <row r="69" spans="1:4" hidden="1">
      <c r="A69" s="2" t="s">
        <v>9</v>
      </c>
      <c r="B69" s="37">
        <v>0</v>
      </c>
      <c r="C69" s="37">
        <v>671.5</v>
      </c>
      <c r="D69" s="26">
        <f t="shared" si="1"/>
        <v>-671.5</v>
      </c>
    </row>
    <row r="70" spans="1:4">
      <c r="A70" s="1" t="s">
        <v>21</v>
      </c>
      <c r="B70" s="27">
        <f>B71+B72</f>
        <v>14.1</v>
      </c>
      <c r="C70" s="27">
        <f>C71+C72</f>
        <v>60.1</v>
      </c>
      <c r="D70" s="26">
        <f t="shared" si="1"/>
        <v>-46</v>
      </c>
    </row>
    <row r="71" spans="1:4" hidden="1">
      <c r="A71" s="2" t="s">
        <v>9</v>
      </c>
      <c r="B71" s="37">
        <v>11.6</v>
      </c>
      <c r="C71" s="37">
        <v>40.1</v>
      </c>
      <c r="D71" s="26">
        <f t="shared" si="1"/>
        <v>-28.5</v>
      </c>
    </row>
    <row r="72" spans="1:4" hidden="1">
      <c r="A72" s="2" t="s">
        <v>8</v>
      </c>
      <c r="B72" s="37">
        <v>2.5</v>
      </c>
      <c r="C72" s="37">
        <v>20</v>
      </c>
      <c r="D72" s="26">
        <f t="shared" si="1"/>
        <v>-17.5</v>
      </c>
    </row>
    <row r="73" spans="1:4" ht="34.5" customHeight="1">
      <c r="A73" s="1" t="s">
        <v>63</v>
      </c>
      <c r="B73" s="38">
        <f>B74</f>
        <v>22</v>
      </c>
      <c r="C73" s="38">
        <f>C74</f>
        <v>43</v>
      </c>
      <c r="D73" s="26">
        <f t="shared" si="1"/>
        <v>-21</v>
      </c>
    </row>
    <row r="74" spans="1:4" hidden="1">
      <c r="A74" s="2" t="s">
        <v>9</v>
      </c>
      <c r="B74" s="37">
        <v>22</v>
      </c>
      <c r="C74" s="37">
        <v>43</v>
      </c>
      <c r="D74" s="26">
        <f t="shared" si="1"/>
        <v>-21</v>
      </c>
    </row>
    <row r="75" spans="1:4" hidden="1">
      <c r="A75" s="2"/>
      <c r="B75" s="37"/>
      <c r="C75" s="37"/>
      <c r="D75" s="26">
        <f t="shared" si="1"/>
        <v>0</v>
      </c>
    </row>
    <row r="76" spans="1:4" ht="45">
      <c r="A76" s="1" t="s">
        <v>82</v>
      </c>
      <c r="B76" s="38">
        <f>B77</f>
        <v>59.5</v>
      </c>
      <c r="C76" s="38">
        <f>C77</f>
        <v>125</v>
      </c>
      <c r="D76" s="26">
        <f t="shared" si="1"/>
        <v>-65.5</v>
      </c>
    </row>
    <row r="77" spans="1:4" hidden="1">
      <c r="A77" s="2" t="s">
        <v>9</v>
      </c>
      <c r="B77" s="37">
        <v>59.5</v>
      </c>
      <c r="C77" s="37">
        <v>125</v>
      </c>
      <c r="D77" s="26">
        <f t="shared" si="1"/>
        <v>-65.5</v>
      </c>
    </row>
    <row r="78" spans="1:4" hidden="1">
      <c r="A78" s="2" t="s">
        <v>8</v>
      </c>
      <c r="B78" s="37">
        <v>80</v>
      </c>
      <c r="C78" s="37">
        <v>80</v>
      </c>
      <c r="D78" s="26">
        <f t="shared" si="1"/>
        <v>0</v>
      </c>
    </row>
    <row r="79" spans="1:4" ht="79" customHeight="1">
      <c r="A79" s="13" t="s">
        <v>68</v>
      </c>
      <c r="B79" s="38">
        <f>B85+B88+B89+B90+B91+B92+B93+B94</f>
        <v>10874.6</v>
      </c>
      <c r="C79" s="38">
        <f>C85+C88+C89+C90+C91+C92+C93+C94</f>
        <v>530519.69999999995</v>
      </c>
      <c r="D79" s="26">
        <f t="shared" si="1"/>
        <v>-519645.1</v>
      </c>
    </row>
    <row r="80" spans="1:4" ht="30" hidden="1">
      <c r="A80" s="1" t="s">
        <v>55</v>
      </c>
      <c r="B80" s="27"/>
      <c r="C80" s="27"/>
      <c r="D80" s="26">
        <f t="shared" si="1"/>
        <v>0</v>
      </c>
    </row>
    <row r="81" spans="1:6" hidden="1">
      <c r="A81" s="2" t="s">
        <v>34</v>
      </c>
      <c r="B81" s="21"/>
      <c r="C81" s="21"/>
      <c r="D81" s="26">
        <f t="shared" si="1"/>
        <v>0</v>
      </c>
    </row>
    <row r="82" spans="1:6" ht="30" hidden="1">
      <c r="A82" s="1" t="s">
        <v>66</v>
      </c>
      <c r="B82" s="38"/>
      <c r="C82" s="38"/>
      <c r="D82" s="26">
        <f t="shared" si="1"/>
        <v>0</v>
      </c>
    </row>
    <row r="83" spans="1:6" hidden="1">
      <c r="A83" s="2" t="s">
        <v>35</v>
      </c>
      <c r="B83" s="27"/>
      <c r="C83" s="21"/>
      <c r="D83" s="26">
        <f t="shared" si="1"/>
        <v>0</v>
      </c>
    </row>
    <row r="84" spans="1:6" ht="86" hidden="1" customHeight="1">
      <c r="A84" s="30" t="s">
        <v>41</v>
      </c>
      <c r="B84" s="27"/>
      <c r="C84" s="27"/>
      <c r="D84" s="26">
        <f t="shared" si="1"/>
        <v>0</v>
      </c>
    </row>
    <row r="85" spans="1:6" ht="75.5" customHeight="1">
      <c r="A85" s="1" t="s">
        <v>69</v>
      </c>
      <c r="B85" s="27">
        <v>10874.6</v>
      </c>
      <c r="C85" s="27">
        <f>245113.7+1541.6+15288+7455</f>
        <v>269398.30000000005</v>
      </c>
      <c r="D85" s="26">
        <f t="shared" si="1"/>
        <v>-258523.70000000004</v>
      </c>
    </row>
    <row r="86" spans="1:6" ht="66" hidden="1" customHeight="1">
      <c r="A86" s="1" t="s">
        <v>37</v>
      </c>
      <c r="B86" s="27"/>
      <c r="C86" s="27"/>
      <c r="D86" s="26">
        <f t="shared" si="1"/>
        <v>0</v>
      </c>
    </row>
    <row r="87" spans="1:6" ht="90" hidden="1" customHeight="1">
      <c r="A87" s="1" t="s">
        <v>38</v>
      </c>
      <c r="B87" s="27"/>
      <c r="C87" s="27"/>
      <c r="D87" s="26">
        <f t="shared" si="1"/>
        <v>0</v>
      </c>
    </row>
    <row r="88" spans="1:6" ht="82.5" customHeight="1">
      <c r="A88" s="39" t="s">
        <v>70</v>
      </c>
      <c r="B88" s="27">
        <v>0</v>
      </c>
      <c r="C88" s="27">
        <f>59389.9+8721.7</f>
        <v>68111.600000000006</v>
      </c>
      <c r="D88" s="26">
        <f t="shared" si="1"/>
        <v>-68111.600000000006</v>
      </c>
    </row>
    <row r="89" spans="1:6" ht="82.5" customHeight="1">
      <c r="A89" s="39" t="s">
        <v>75</v>
      </c>
      <c r="B89" s="27">
        <v>0</v>
      </c>
      <c r="C89" s="27">
        <v>3370.9</v>
      </c>
      <c r="D89" s="26">
        <f t="shared" si="1"/>
        <v>-3370.9</v>
      </c>
    </row>
    <row r="90" spans="1:6" ht="93" customHeight="1">
      <c r="A90" s="39" t="s">
        <v>71</v>
      </c>
      <c r="B90" s="27">
        <v>0</v>
      </c>
      <c r="C90" s="27">
        <v>83907.6</v>
      </c>
      <c r="D90" s="26">
        <f t="shared" si="1"/>
        <v>-83907.6</v>
      </c>
    </row>
    <row r="91" spans="1:6" ht="125.5" customHeight="1">
      <c r="A91" s="39" t="s">
        <v>72</v>
      </c>
      <c r="B91" s="27">
        <v>0</v>
      </c>
      <c r="C91" s="27">
        <f>982.2+2557.4+2060.2+66155.9+600</f>
        <v>72355.7</v>
      </c>
      <c r="D91" s="26">
        <f t="shared" si="1"/>
        <v>-72355.7</v>
      </c>
    </row>
    <row r="92" spans="1:6" ht="39.5" customHeight="1">
      <c r="A92" s="39" t="s">
        <v>73</v>
      </c>
      <c r="B92" s="27">
        <v>0</v>
      </c>
      <c r="C92" s="27">
        <v>18875.599999999999</v>
      </c>
      <c r="D92" s="26">
        <f t="shared" si="1"/>
        <v>-18875.599999999999</v>
      </c>
      <c r="E92" s="19" t="e">
        <f>#REF!+#REF!</f>
        <v>#REF!</v>
      </c>
      <c r="F92" s="3">
        <v>570443.30000000005</v>
      </c>
    </row>
    <row r="93" spans="1:6" ht="52" customHeight="1">
      <c r="A93" s="39" t="s">
        <v>74</v>
      </c>
      <c r="B93" s="27">
        <v>0</v>
      </c>
      <c r="C93" s="27">
        <f>4000+5500</f>
        <v>9500</v>
      </c>
      <c r="D93" s="26">
        <f t="shared" si="1"/>
        <v>-9500</v>
      </c>
      <c r="F93" s="19" t="e">
        <f>F92-E92</f>
        <v>#REF!</v>
      </c>
    </row>
    <row r="94" spans="1:6" ht="37.5" customHeight="1">
      <c r="A94" s="39" t="s">
        <v>76</v>
      </c>
      <c r="B94" s="27">
        <v>0</v>
      </c>
      <c r="C94" s="27">
        <v>5000</v>
      </c>
      <c r="D94" s="26">
        <f t="shared" si="1"/>
        <v>-5000</v>
      </c>
    </row>
    <row r="95" spans="1:6" ht="8" hidden="1" customHeight="1">
      <c r="A95" s="1"/>
      <c r="B95" s="27"/>
      <c r="C95" s="27"/>
      <c r="D95" s="26">
        <f t="shared" si="1"/>
        <v>0</v>
      </c>
    </row>
    <row r="96" spans="1:6" ht="5" hidden="1" customHeight="1">
      <c r="A96" s="1"/>
      <c r="B96" s="27"/>
      <c r="C96" s="27"/>
      <c r="D96" s="26">
        <f t="shared" si="1"/>
        <v>0</v>
      </c>
    </row>
    <row r="97" spans="1:4" ht="75" hidden="1">
      <c r="A97" s="1" t="s">
        <v>39</v>
      </c>
      <c r="B97" s="27"/>
      <c r="C97" s="27"/>
      <c r="D97" s="26">
        <f t="shared" si="1"/>
        <v>0</v>
      </c>
    </row>
    <row r="98" spans="1:4" ht="30.5">
      <c r="A98" s="18" t="s">
        <v>13</v>
      </c>
      <c r="B98" s="25">
        <v>88463.2</v>
      </c>
      <c r="C98" s="25">
        <v>88463.2</v>
      </c>
      <c r="D98" s="26">
        <f t="shared" si="1"/>
        <v>0</v>
      </c>
    </row>
    <row r="99" spans="1:4">
      <c r="A99" s="18" t="s">
        <v>14</v>
      </c>
      <c r="B99" s="25">
        <f>B98+B12</f>
        <v>658906.51</v>
      </c>
      <c r="C99" s="25">
        <f>C98+C12</f>
        <v>658906.49999999988</v>
      </c>
      <c r="D99" s="26">
        <f t="shared" si="1"/>
        <v>1.0000000125728548E-2</v>
      </c>
    </row>
    <row r="100" spans="1:4">
      <c r="A100" s="18" t="s">
        <v>24</v>
      </c>
      <c r="B100" s="25">
        <f>B7-B11</f>
        <v>-48682.410000000033</v>
      </c>
      <c r="C100" s="25">
        <v>-48682.400000000001</v>
      </c>
      <c r="D100" s="26">
        <f t="shared" si="1"/>
        <v>-1.0000000031141099E-2</v>
      </c>
    </row>
    <row r="101" spans="1:4">
      <c r="A101" s="18" t="s">
        <v>83</v>
      </c>
      <c r="B101" s="25">
        <v>0</v>
      </c>
      <c r="C101" s="25">
        <f>C51</f>
        <v>559178.29999999993</v>
      </c>
      <c r="D101" s="26">
        <f t="shared" si="1"/>
        <v>-559178.29999999993</v>
      </c>
    </row>
    <row r="102" spans="1:4" ht="15.5" hidden="1" customHeight="1">
      <c r="A102" s="3" t="s">
        <v>36</v>
      </c>
      <c r="B102" s="35">
        <v>53793</v>
      </c>
      <c r="C102" s="33"/>
    </row>
    <row r="103" spans="1:4" ht="15.5" customHeight="1">
      <c r="C103" s="33"/>
    </row>
    <row r="104" spans="1:4" ht="15.5" customHeight="1">
      <c r="C104" s="33"/>
    </row>
    <row r="105" spans="1:4" ht="15.5" customHeight="1">
      <c r="C105" s="33"/>
    </row>
    <row r="106" spans="1:4" ht="15.5" customHeight="1">
      <c r="C106" s="33"/>
    </row>
  </sheetData>
  <mergeCells count="2">
    <mergeCell ref="A4:D4"/>
    <mergeCell ref="B1:D1"/>
  </mergeCells>
  <pageMargins left="0.43307086614173229" right="0.43307086614173229" top="0.23622047244094491" bottom="0.19685039370078741" header="0.31496062992125984" footer="0.31496062992125984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город (2)</vt:lpstr>
      <vt:lpstr>город (3)</vt:lpstr>
      <vt:lpstr>'город (2)'!Заголовки_для_печати</vt:lpstr>
      <vt:lpstr>'город (3)'!Заголовки_для_печати</vt:lpstr>
      <vt:lpstr>'город (2)'!Область_печати</vt:lpstr>
      <vt:lpstr>'город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mev</cp:lastModifiedBy>
  <cp:lastPrinted>2019-11-14T13:37:59Z</cp:lastPrinted>
  <dcterms:created xsi:type="dcterms:W3CDTF">2016-06-17T10:09:22Z</dcterms:created>
  <dcterms:modified xsi:type="dcterms:W3CDTF">2019-11-14T13:38:28Z</dcterms:modified>
</cp:coreProperties>
</file>