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08" yWindow="96" windowWidth="17508" windowHeight="9528" tabRatio="800" activeTab="2"/>
  </bookViews>
  <sheets>
    <sheet name="Приложение 3 к ПЗ" sheetId="18" r:id="rId1"/>
    <sheet name="Прил 3 к ПЗ 12.11.18" sheetId="19" r:id="rId2"/>
    <sheet name="13.11.18г" sheetId="20" r:id="rId3"/>
  </sheets>
  <definedNames>
    <definedName name="_xlnm.Print_Area" localSheetId="2">'13.11.18г'!$A$1:$I$37</definedName>
    <definedName name="_xlnm.Print_Area" localSheetId="1">'Прил 3 к ПЗ 12.11.18'!$A$1:$I$36</definedName>
    <definedName name="_xlnm.Print_Area" localSheetId="0">'Приложение 3 к ПЗ'!$A$1:$I$36</definedName>
  </definedNames>
  <calcPr calcId="124519"/>
</workbook>
</file>

<file path=xl/calcChain.xml><?xml version="1.0" encoding="utf-8"?>
<calcChain xmlns="http://schemas.openxmlformats.org/spreadsheetml/2006/main">
  <c r="G33" i="20"/>
  <c r="F33"/>
  <c r="E33"/>
  <c r="I33" s="1"/>
  <c r="D33"/>
  <c r="H33" s="1"/>
  <c r="C33"/>
  <c r="G32"/>
  <c r="F32"/>
  <c r="E32"/>
  <c r="H32" s="1"/>
  <c r="D32"/>
  <c r="C32"/>
  <c r="I30"/>
  <c r="I29"/>
  <c r="G28"/>
  <c r="F28"/>
  <c r="E28"/>
  <c r="I28" s="1"/>
  <c r="D28"/>
  <c r="C28"/>
  <c r="I27"/>
  <c r="H27"/>
  <c r="I26"/>
  <c r="H26"/>
  <c r="I24"/>
  <c r="H24"/>
  <c r="C24"/>
  <c r="H23"/>
  <c r="D23"/>
  <c r="I23" s="1"/>
  <c r="C23"/>
  <c r="C21" s="1"/>
  <c r="I22"/>
  <c r="H22"/>
  <c r="G21"/>
  <c r="F21"/>
  <c r="F31" s="1"/>
  <c r="F34" s="1"/>
  <c r="E21"/>
  <c r="I20"/>
  <c r="H20"/>
  <c r="I19"/>
  <c r="H19"/>
  <c r="I18"/>
  <c r="H18"/>
  <c r="C18"/>
  <c r="I16"/>
  <c r="I15"/>
  <c r="H15"/>
  <c r="I14"/>
  <c r="H14"/>
  <c r="C14"/>
  <c r="I13"/>
  <c r="D13"/>
  <c r="D11" s="1"/>
  <c r="C13"/>
  <c r="I12"/>
  <c r="H12"/>
  <c r="G11"/>
  <c r="G31" s="1"/>
  <c r="G34" s="1"/>
  <c r="F11"/>
  <c r="E11"/>
  <c r="H11" s="1"/>
  <c r="C11"/>
  <c r="C31" s="1"/>
  <c r="C34" s="1"/>
  <c r="H9"/>
  <c r="G33" i="19"/>
  <c r="F33"/>
  <c r="E33"/>
  <c r="I33" s="1"/>
  <c r="D33"/>
  <c r="H33" s="1"/>
  <c r="C33"/>
  <c r="G32"/>
  <c r="F32"/>
  <c r="E32"/>
  <c r="H32" s="1"/>
  <c r="D32"/>
  <c r="C32"/>
  <c r="I30"/>
  <c r="I29"/>
  <c r="G28"/>
  <c r="F28"/>
  <c r="E28"/>
  <c r="I28" s="1"/>
  <c r="D28"/>
  <c r="C28"/>
  <c r="I27"/>
  <c r="H27"/>
  <c r="I26"/>
  <c r="H26"/>
  <c r="I24"/>
  <c r="H24"/>
  <c r="C24"/>
  <c r="H23"/>
  <c r="D23"/>
  <c r="I23" s="1"/>
  <c r="C23"/>
  <c r="C21" s="1"/>
  <c r="I22"/>
  <c r="H22"/>
  <c r="G21"/>
  <c r="F21"/>
  <c r="F31" s="1"/>
  <c r="F34" s="1"/>
  <c r="E21"/>
  <c r="E31" s="1"/>
  <c r="I20"/>
  <c r="H20"/>
  <c r="I19"/>
  <c r="H19"/>
  <c r="I18"/>
  <c r="H18"/>
  <c r="C18"/>
  <c r="I16"/>
  <c r="I15"/>
  <c r="H15"/>
  <c r="I14"/>
  <c r="H14"/>
  <c r="C14"/>
  <c r="I13"/>
  <c r="D13"/>
  <c r="D11" s="1"/>
  <c r="C13"/>
  <c r="I12"/>
  <c r="H12"/>
  <c r="G11"/>
  <c r="G31" s="1"/>
  <c r="G34" s="1"/>
  <c r="F11"/>
  <c r="E11"/>
  <c r="C11"/>
  <c r="C31" s="1"/>
  <c r="C34" s="1"/>
  <c r="H9"/>
  <c r="G34" i="18"/>
  <c r="F34"/>
  <c r="D33"/>
  <c r="D32"/>
  <c r="D31"/>
  <c r="G33"/>
  <c r="F33"/>
  <c r="G32"/>
  <c r="F32"/>
  <c r="E33"/>
  <c r="E32"/>
  <c r="G21"/>
  <c r="F21"/>
  <c r="G11"/>
  <c r="F11"/>
  <c r="G28"/>
  <c r="F28"/>
  <c r="D31" i="20" l="1"/>
  <c r="D34" s="1"/>
  <c r="I11"/>
  <c r="I21"/>
  <c r="I32"/>
  <c r="E31"/>
  <c r="D21"/>
  <c r="H21" s="1"/>
  <c r="E34" i="19"/>
  <c r="H11"/>
  <c r="I21"/>
  <c r="D21"/>
  <c r="D31" s="1"/>
  <c r="I32"/>
  <c r="I11"/>
  <c r="G31" i="18"/>
  <c r="F31"/>
  <c r="I30"/>
  <c r="I29"/>
  <c r="I31" i="20" l="1"/>
  <c r="E34"/>
  <c r="H31"/>
  <c r="D34" i="19"/>
  <c r="H34" s="1"/>
  <c r="H31"/>
  <c r="I31"/>
  <c r="I34"/>
  <c r="H21"/>
  <c r="E28" i="18"/>
  <c r="D28"/>
  <c r="C28"/>
  <c r="D23"/>
  <c r="D13"/>
  <c r="C23"/>
  <c r="C13"/>
  <c r="C11" s="1"/>
  <c r="C32"/>
  <c r="C24"/>
  <c r="C21"/>
  <c r="C14"/>
  <c r="H34" i="20" l="1"/>
  <c r="I34"/>
  <c r="I9" s="1"/>
  <c r="I9" i="19"/>
  <c r="I28" i="18"/>
  <c r="C33"/>
  <c r="C18"/>
  <c r="C31" s="1"/>
  <c r="C34" s="1"/>
  <c r="H27"/>
  <c r="I27"/>
  <c r="H26"/>
  <c r="I26"/>
  <c r="H23"/>
  <c r="H22"/>
  <c r="D21"/>
  <c r="I22"/>
  <c r="I23"/>
  <c r="E21"/>
  <c r="H24" l="1"/>
  <c r="I21"/>
  <c r="H32"/>
  <c r="I32"/>
  <c r="H21"/>
  <c r="I24"/>
  <c r="H20"/>
  <c r="I20"/>
  <c r="H19"/>
  <c r="I19"/>
  <c r="I16"/>
  <c r="H15"/>
  <c r="I15"/>
  <c r="I14"/>
  <c r="H12"/>
  <c r="I12"/>
  <c r="E11"/>
  <c r="E31" l="1"/>
  <c r="E34" s="1"/>
  <c r="H14"/>
  <c r="I13"/>
  <c r="H18"/>
  <c r="I18"/>
  <c r="D11"/>
  <c r="I33" l="1"/>
  <c r="H33"/>
  <c r="H11"/>
  <c r="I11"/>
  <c r="H31" l="1"/>
  <c r="D34"/>
  <c r="I31"/>
  <c r="H9"/>
  <c r="H34" l="1"/>
  <c r="I34"/>
  <c r="I9" s="1"/>
</calcChain>
</file>

<file path=xl/sharedStrings.xml><?xml version="1.0" encoding="utf-8"?>
<sst xmlns="http://schemas.openxmlformats.org/spreadsheetml/2006/main" count="120" uniqueCount="43">
  <si>
    <t>тыс. рублей</t>
  </si>
  <si>
    <t>Наименование</t>
  </si>
  <si>
    <t>%</t>
  </si>
  <si>
    <t>за счет собственных средств бюджета</t>
  </si>
  <si>
    <t>за счет межбюджетных трансфертов из других бюджетов</t>
  </si>
  <si>
    <t>Непрограммные мероприятия</t>
  </si>
  <si>
    <t>Всего по муниципальным программам, из них</t>
  </si>
  <si>
    <t>Приложение №3 к пояснительной записке</t>
  </si>
  <si>
    <t>ВСЕГО РАСХОДОВ,</t>
  </si>
  <si>
    <r>
      <t xml:space="preserve">3. Муниципальная программа "Осуществление пассажирских перевозок на территории муниципального образования город Балаково" </t>
    </r>
    <r>
      <rPr>
        <i/>
        <sz val="10"/>
        <rFont val="Times New Roman"/>
        <family val="1"/>
        <charset val="204"/>
      </rPr>
      <t>за счет собственных средств бюджета</t>
    </r>
  </si>
  <si>
    <r>
      <t xml:space="preserve">4. Муниципальная программа "Градостроительная деятельность муниципального образования город Балаково" </t>
    </r>
    <r>
      <rPr>
        <i/>
        <sz val="10"/>
        <rFont val="Times New Roman"/>
        <family val="1"/>
        <charset val="204"/>
      </rPr>
      <t>за счет собственных средств бюджета</t>
    </r>
  </si>
  <si>
    <r>
      <t xml:space="preserve">10. Муниципальная программа "Охрана общественного порядка на территории муниципального образования город Балаково" </t>
    </r>
    <r>
      <rPr>
        <i/>
        <sz val="10"/>
        <rFont val="Times New Roman"/>
        <family val="1"/>
        <charset val="204"/>
      </rPr>
      <t>за счет собственных средств</t>
    </r>
    <r>
      <rPr>
        <b/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бюджета</t>
    </r>
  </si>
  <si>
    <t>1. Муниципальная программа "Формирование комфортной городской среды муниципального образования город Балаково на 2018-2022 годы"</t>
  </si>
  <si>
    <t>Исполнено за 2017 год</t>
  </si>
  <si>
    <t>Оценка 2018 года</t>
  </si>
  <si>
    <r>
      <t xml:space="preserve">5. Муниципальная программа "Развитие жилищно-коммунального хозяйства на территории муниципального образования город Балаково" </t>
    </r>
    <r>
      <rPr>
        <i/>
        <sz val="10"/>
        <rFont val="Times New Roman"/>
        <family val="1"/>
        <charset val="204"/>
      </rPr>
      <t>за счет собственных средств бюджета</t>
    </r>
  </si>
  <si>
    <t xml:space="preserve">ДЕФИЦИТ (профицит) </t>
  </si>
  <si>
    <r>
      <t xml:space="preserve">11. Муниципальная программа "Обеспечение инженерной и дорожной инфраструктурой земельных участков, предназначенных для бесплатного предоставления многодетным семьям ля индивидуального жилищного строительства на территории муниципального образования город Балаково" </t>
    </r>
    <r>
      <rPr>
        <i/>
        <sz val="10"/>
        <rFont val="Times New Roman"/>
        <family val="1"/>
        <charset val="204"/>
      </rPr>
      <t>за счет собственных средств</t>
    </r>
    <r>
      <rPr>
        <b/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бюджета</t>
    </r>
  </si>
  <si>
    <t>Отклонение проекта 2019 года от ожидаемого исполнения 2018 года</t>
  </si>
  <si>
    <t>из них:</t>
  </si>
  <si>
    <t>12. Муниципальная программа "Совершенствование системы оплаты труда работников отдельных учреждений муниципального образования город Балаково"</t>
  </si>
  <si>
    <t>Условно утверждаемые расходы</t>
  </si>
  <si>
    <t xml:space="preserve">Проект </t>
  </si>
  <si>
    <t>на 2019 год</t>
  </si>
  <si>
    <t>на 2020 год</t>
  </si>
  <si>
    <t>на 2021 год</t>
  </si>
  <si>
    <t>Распределение бюджетных ассигнований бюджета муниципального образования город Балаково на 2019 год и на плановый период 2020 и 2021 годов по муниципальным программам и непрограммным направлениям деятельности</t>
  </si>
  <si>
    <r>
      <t xml:space="preserve">2. Муниципальная программа "Муниципальная собственность в границах муниципального образования город Балаково" </t>
    </r>
    <r>
      <rPr>
        <i/>
        <sz val="10"/>
        <rFont val="Times New Roman"/>
        <family val="1"/>
        <charset val="204"/>
      </rPr>
      <t>за счет собственных средств бюджета</t>
    </r>
  </si>
  <si>
    <r>
      <t xml:space="preserve">6. Муниципальная программа "Приобретение специализированной техники в лизинг для  муниципального образования город Балаково" </t>
    </r>
    <r>
      <rPr>
        <i/>
        <sz val="10"/>
        <rFont val="Times New Roman"/>
        <family val="1"/>
        <charset val="204"/>
      </rPr>
      <t>за счет собственных средств бюджета</t>
    </r>
  </si>
  <si>
    <r>
      <t xml:space="preserve">7. Муниципальная программа "Благоустройство и санитарное содержание территорий муниципального образования город Балаково" </t>
    </r>
    <r>
      <rPr>
        <i/>
        <sz val="10"/>
        <rFont val="Times New Roman"/>
        <family val="1"/>
        <charset val="204"/>
      </rPr>
      <t>за счет собственных</t>
    </r>
    <r>
      <rPr>
        <b/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средств бюджета</t>
    </r>
  </si>
  <si>
    <t>8. Муниципальная программа "Развитие культуры муниципального образования город Балаково"</t>
  </si>
  <si>
    <r>
      <t>9. Муниципальная программа "Развитие молодежной политики, физической культуры  и туризма на территории муниципального образования город Балаково"</t>
    </r>
    <r>
      <rPr>
        <i/>
        <sz val="10"/>
        <rFont val="Times New Roman"/>
        <family val="1"/>
        <charset val="204"/>
      </rPr>
      <t xml:space="preserve"> за счет собственных средств бюджета</t>
    </r>
  </si>
  <si>
    <r>
      <t xml:space="preserve">5. Муниципальная программа "Развитие транспортной системы муниципального образования  город Балаково" </t>
    </r>
    <r>
      <rPr>
        <i/>
        <sz val="10"/>
        <rFont val="Times New Roman"/>
        <family val="1"/>
        <charset val="204"/>
      </rPr>
      <t>за счет собственных средств бюджета</t>
    </r>
  </si>
  <si>
    <r>
      <t xml:space="preserve">2. Муниципальная программа "Муниципальная собственность в границах муниципального образования город Балаково"                                </t>
    </r>
    <r>
      <rPr>
        <i/>
        <sz val="10"/>
        <rFont val="Times New Roman"/>
        <family val="1"/>
        <charset val="204"/>
      </rPr>
      <t>за счет собственных средств бюджета</t>
    </r>
  </si>
  <si>
    <r>
      <t xml:space="preserve">3. Муниципальная программа "Осуществление пассажирских перевозок на территории муниципального образования город Балаково"                                                                                                                       </t>
    </r>
    <r>
      <rPr>
        <i/>
        <sz val="10"/>
        <rFont val="Times New Roman"/>
        <family val="1"/>
        <charset val="204"/>
      </rPr>
      <t>за счет собственных средств бюджета</t>
    </r>
  </si>
  <si>
    <r>
      <t xml:space="preserve">4. Муниципальная программа "Градостроительная деятельность муниципального образования город Балаково"                                                                              </t>
    </r>
    <r>
      <rPr>
        <i/>
        <sz val="10"/>
        <rFont val="Times New Roman"/>
        <family val="1"/>
        <charset val="204"/>
      </rPr>
      <t>за счет собственных средств бюджета</t>
    </r>
  </si>
  <si>
    <r>
      <t xml:space="preserve">5. Муниципальная программа "Развитие транспортной системы муниципального образования  город Балаково"                                                           </t>
    </r>
    <r>
      <rPr>
        <i/>
        <sz val="10"/>
        <rFont val="Times New Roman"/>
        <family val="1"/>
        <charset val="204"/>
      </rPr>
      <t>за счет собственных средств бюджета</t>
    </r>
  </si>
  <si>
    <r>
      <t xml:space="preserve">6. Муниципальная программа "Приобретение специализированной техники в лизинг для  муниципального образования город Балаково"                                                                         </t>
    </r>
    <r>
      <rPr>
        <i/>
        <sz val="10"/>
        <rFont val="Times New Roman"/>
        <family val="1"/>
        <charset val="204"/>
      </rPr>
      <t>за счет собственных средств бюджета</t>
    </r>
  </si>
  <si>
    <r>
      <t xml:space="preserve">7. Муниципальная программа "Благоустройство и санитарное содержание территорий муниципального образования город Балаково"                                                                                                                           </t>
    </r>
    <r>
      <rPr>
        <i/>
        <sz val="10"/>
        <rFont val="Times New Roman"/>
        <family val="1"/>
        <charset val="204"/>
      </rPr>
      <t>за счет собственных</t>
    </r>
    <r>
      <rPr>
        <b/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средств бюджета</t>
    </r>
  </si>
  <si>
    <r>
      <t>9. Муниципальная программа "Развитие молодежной политики, физической культуры  и туризма на территории муниципального образования город Балаково"</t>
    </r>
    <r>
      <rPr>
        <i/>
        <sz val="10"/>
        <rFont val="Times New Roman"/>
        <family val="1"/>
        <charset val="204"/>
      </rPr>
      <t xml:space="preserve">                                                                                               за счет собственных средств бюджета</t>
    </r>
  </si>
  <si>
    <r>
      <t xml:space="preserve">10. Муниципальная программа "Охрана общественного порядка на территории муниципального образования город Балаково"                                                                    </t>
    </r>
    <r>
      <rPr>
        <i/>
        <sz val="10"/>
        <rFont val="Times New Roman"/>
        <family val="1"/>
        <charset val="204"/>
      </rPr>
      <t>за счет собственных средств</t>
    </r>
    <r>
      <rPr>
        <b/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бюджета</t>
    </r>
  </si>
  <si>
    <r>
      <t xml:space="preserve">11. Муниципальная программа "Обеспечение инженерной и дорожной инфраструктурой земельных участков, предназначенных для бесплатного предоставления многодетным семьям ля индивидуального жилищного строительства на территории муниципального образования город Балаково"                                                                </t>
    </r>
    <r>
      <rPr>
        <i/>
        <sz val="10"/>
        <rFont val="Times New Roman"/>
        <family val="1"/>
        <charset val="204"/>
      </rPr>
      <t>за счет собственных средств</t>
    </r>
    <r>
      <rPr>
        <b/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бюджета</t>
    </r>
  </si>
  <si>
    <t>Приложение №2 к пояснительной записке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</si>
</sst>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_-* #,##0.00_р_._-;\-* #,##0.00_р_._-;_-* &quot;-&quot;??_р_._-;_-@_-"/>
  </numFmts>
  <fonts count="2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6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165" fontId="15" fillId="0" borderId="0" applyFont="0" applyFill="0" applyBorder="0" applyAlignment="0" applyProtection="0"/>
    <xf numFmtId="0" fontId="1" fillId="0" borderId="0"/>
  </cellStyleXfs>
  <cellXfs count="95">
    <xf numFmtId="0" fontId="0" fillId="0" borderId="0" xfId="0"/>
    <xf numFmtId="0" fontId="3" fillId="0" borderId="0" xfId="1" applyFont="1" applyFill="1" applyBorder="1" applyAlignment="1">
      <alignment vertical="center"/>
    </xf>
    <xf numFmtId="0" fontId="3" fillId="0" borderId="0" xfId="1" applyFont="1" applyFill="1" applyAlignment="1">
      <alignment vertical="center"/>
    </xf>
    <xf numFmtId="0" fontId="12" fillId="0" borderId="0" xfId="1" applyFont="1" applyFill="1" applyBorder="1" applyAlignment="1">
      <alignment vertical="center"/>
    </xf>
    <xf numFmtId="0" fontId="12" fillId="0" borderId="0" xfId="1" applyFont="1" applyFill="1" applyAlignment="1">
      <alignment vertical="center"/>
    </xf>
    <xf numFmtId="0" fontId="3" fillId="0" borderId="0" xfId="1" applyFont="1" applyFill="1" applyAlignment="1">
      <alignment horizontal="left" vertical="center"/>
    </xf>
    <xf numFmtId="164" fontId="3" fillId="0" borderId="0" xfId="1" applyNumberFormat="1" applyFont="1" applyFill="1" applyAlignment="1">
      <alignment vertical="center"/>
    </xf>
    <xf numFmtId="0" fontId="7" fillId="0" borderId="0" xfId="1" applyFont="1" applyFill="1" applyBorder="1" applyAlignment="1">
      <alignment vertical="center" textRotation="178" wrapText="1"/>
    </xf>
    <xf numFmtId="0" fontId="8" fillId="0" borderId="0" xfId="1" applyFont="1" applyFill="1" applyBorder="1" applyAlignment="1">
      <alignment vertical="center"/>
    </xf>
    <xf numFmtId="0" fontId="8" fillId="0" borderId="0" xfId="1" applyFont="1" applyFill="1" applyAlignment="1">
      <alignment vertical="center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Border="1" applyAlignment="1">
      <alignment horizontal="center" vertical="top" wrapText="1"/>
    </xf>
    <xf numFmtId="0" fontId="10" fillId="0" borderId="0" xfId="1" applyFont="1" applyFill="1" applyAlignment="1">
      <alignment horizontal="center" vertical="top" wrapText="1"/>
    </xf>
    <xf numFmtId="164" fontId="5" fillId="0" borderId="7" xfId="3" applyNumberFormat="1" applyFont="1" applyFill="1" applyBorder="1" applyAlignment="1" applyProtection="1">
      <alignment horizontal="center" vertical="center"/>
      <protection hidden="1"/>
    </xf>
    <xf numFmtId="4" fontId="5" fillId="0" borderId="7" xfId="3" applyNumberFormat="1" applyFont="1" applyFill="1" applyBorder="1" applyAlignment="1">
      <alignment horizontal="center" vertical="top"/>
    </xf>
    <xf numFmtId="164" fontId="18" fillId="0" borderId="7" xfId="1" applyNumberFormat="1" applyFont="1" applyFill="1" applyBorder="1" applyAlignment="1" applyProtection="1">
      <alignment horizontal="center" vertical="center" shrinkToFit="1"/>
      <protection hidden="1"/>
    </xf>
    <xf numFmtId="164" fontId="18" fillId="0" borderId="7" xfId="1" applyNumberFormat="1" applyFont="1" applyFill="1" applyBorder="1" applyAlignment="1">
      <alignment horizontal="center" vertical="center" shrinkToFit="1"/>
    </xf>
    <xf numFmtId="164" fontId="16" fillId="0" borderId="7" xfId="1" applyNumberFormat="1" applyFont="1" applyFill="1" applyBorder="1" applyAlignment="1" applyProtection="1">
      <alignment horizontal="center" vertical="center" shrinkToFit="1"/>
      <protection hidden="1"/>
    </xf>
    <xf numFmtId="164" fontId="16" fillId="0" borderId="7" xfId="1" applyNumberFormat="1" applyFont="1" applyFill="1" applyBorder="1" applyAlignment="1">
      <alignment horizontal="center" vertical="center" shrinkToFit="1"/>
    </xf>
    <xf numFmtId="0" fontId="2" fillId="0" borderId="0" xfId="1" applyFont="1" applyFill="1" applyBorder="1" applyAlignment="1">
      <alignment vertical="center" textRotation="178" wrapText="1"/>
    </xf>
    <xf numFmtId="164" fontId="17" fillId="0" borderId="7" xfId="1" applyNumberFormat="1" applyFont="1" applyFill="1" applyBorder="1" applyAlignment="1" applyProtection="1">
      <alignment horizontal="center" vertical="center" shrinkToFit="1"/>
      <protection hidden="1"/>
    </xf>
    <xf numFmtId="164" fontId="17" fillId="0" borderId="7" xfId="1" applyNumberFormat="1" applyFont="1" applyFill="1" applyBorder="1" applyAlignment="1">
      <alignment horizontal="center" vertical="center" shrinkToFit="1"/>
    </xf>
    <xf numFmtId="0" fontId="14" fillId="0" borderId="0" xfId="1" applyFont="1" applyFill="1" applyBorder="1" applyAlignment="1">
      <alignment vertical="center" textRotation="178" wrapText="1"/>
    </xf>
    <xf numFmtId="164" fontId="4" fillId="0" borderId="7" xfId="1" applyNumberFormat="1" applyFont="1" applyFill="1" applyBorder="1" applyAlignment="1">
      <alignment horizontal="center" vertical="center" shrinkToFit="1"/>
    </xf>
    <xf numFmtId="164" fontId="4" fillId="0" borderId="7" xfId="1" applyNumberFormat="1" applyFont="1" applyFill="1" applyBorder="1" applyAlignment="1" applyProtection="1">
      <alignment horizontal="center" vertical="center" shrinkToFit="1"/>
      <protection hidden="1"/>
    </xf>
    <xf numFmtId="0" fontId="3" fillId="0" borderId="0" xfId="1" applyFont="1" applyFill="1" applyAlignment="1">
      <alignment horizontal="right" vertical="center"/>
    </xf>
    <xf numFmtId="0" fontId="6" fillId="0" borderId="0" xfId="1" applyFont="1" applyFill="1" applyBorder="1" applyAlignment="1">
      <alignment vertical="center"/>
    </xf>
    <xf numFmtId="0" fontId="6" fillId="0" borderId="0" xfId="1" applyFont="1" applyFill="1" applyBorder="1" applyAlignment="1">
      <alignment vertical="center" textRotation="178" wrapText="1"/>
    </xf>
    <xf numFmtId="0" fontId="6" fillId="0" borderId="0" xfId="1" applyFont="1" applyFill="1" applyAlignment="1">
      <alignment vertical="center"/>
    </xf>
    <xf numFmtId="164" fontId="11" fillId="0" borderId="7" xfId="1" applyNumberFormat="1" applyFont="1" applyFill="1" applyBorder="1" applyAlignment="1" applyProtection="1">
      <alignment horizontal="center" vertical="center" shrinkToFit="1"/>
      <protection hidden="1"/>
    </xf>
    <xf numFmtId="0" fontId="5" fillId="0" borderId="0" xfId="1" applyFont="1" applyFill="1" applyBorder="1" applyAlignment="1">
      <alignment vertical="center"/>
    </xf>
    <xf numFmtId="164" fontId="19" fillId="0" borderId="7" xfId="1" applyNumberFormat="1" applyFont="1" applyFill="1" applyBorder="1" applyAlignment="1">
      <alignment horizontal="center" vertical="center" shrinkToFit="1"/>
    </xf>
    <xf numFmtId="0" fontId="10" fillId="0" borderId="0" xfId="0" applyFont="1" applyFill="1" applyAlignment="1">
      <alignment vertical="center"/>
    </xf>
    <xf numFmtId="0" fontId="10" fillId="0" borderId="0" xfId="0" applyFont="1" applyFill="1" applyAlignment="1">
      <alignment horizontal="right" vertical="center"/>
    </xf>
    <xf numFmtId="164" fontId="11" fillId="2" borderId="7" xfId="1" applyNumberFormat="1" applyFont="1" applyFill="1" applyBorder="1" applyAlignment="1" applyProtection="1">
      <alignment horizontal="center" vertical="center" shrinkToFit="1"/>
      <protection hidden="1"/>
    </xf>
    <xf numFmtId="164" fontId="11" fillId="2" borderId="7" xfId="1" applyNumberFormat="1" applyFont="1" applyFill="1" applyBorder="1" applyAlignment="1">
      <alignment horizontal="center" vertical="center" shrinkToFit="1"/>
    </xf>
    <xf numFmtId="164" fontId="18" fillId="2" borderId="7" xfId="1" applyNumberFormat="1" applyFont="1" applyFill="1" applyBorder="1" applyAlignment="1" applyProtection="1">
      <alignment horizontal="center" vertical="center" shrinkToFit="1"/>
      <protection hidden="1"/>
    </xf>
    <xf numFmtId="164" fontId="18" fillId="2" borderId="7" xfId="1" applyNumberFormat="1" applyFont="1" applyFill="1" applyBorder="1" applyAlignment="1">
      <alignment horizontal="center" vertical="center" shrinkToFit="1"/>
    </xf>
    <xf numFmtId="164" fontId="16" fillId="2" borderId="7" xfId="1" applyNumberFormat="1" applyFont="1" applyFill="1" applyBorder="1" applyAlignment="1" applyProtection="1">
      <alignment horizontal="center" vertical="center" shrinkToFit="1"/>
      <protection hidden="1"/>
    </xf>
    <xf numFmtId="164" fontId="19" fillId="2" borderId="7" xfId="1" applyNumberFormat="1" applyFont="1" applyFill="1" applyBorder="1" applyAlignment="1" applyProtection="1">
      <alignment horizontal="center" vertical="center" shrinkToFit="1"/>
      <protection hidden="1"/>
    </xf>
    <xf numFmtId="164" fontId="19" fillId="2" borderId="7" xfId="1" applyNumberFormat="1" applyFont="1" applyFill="1" applyBorder="1" applyAlignment="1">
      <alignment horizontal="center" vertical="center" shrinkToFit="1"/>
    </xf>
    <xf numFmtId="164" fontId="7" fillId="0" borderId="0" xfId="1" applyNumberFormat="1" applyFont="1" applyFill="1" applyBorder="1" applyAlignment="1">
      <alignment vertical="center" textRotation="178" wrapText="1"/>
    </xf>
    <xf numFmtId="164" fontId="19" fillId="0" borderId="7" xfId="1" applyNumberFormat="1" applyFont="1" applyFill="1" applyBorder="1" applyAlignment="1" applyProtection="1">
      <alignment horizontal="center" vertical="center" shrinkToFit="1"/>
      <protection hidden="1"/>
    </xf>
    <xf numFmtId="164" fontId="18" fillId="0" borderId="7" xfId="1" applyNumberFormat="1" applyFont="1" applyFill="1" applyBorder="1" applyAlignment="1">
      <alignment horizontal="center" vertical="center"/>
    </xf>
    <xf numFmtId="0" fontId="3" fillId="2" borderId="0" xfId="1" applyFont="1" applyFill="1" applyAlignment="1">
      <alignment vertical="center"/>
    </xf>
    <xf numFmtId="164" fontId="17" fillId="2" borderId="7" xfId="1" applyNumberFormat="1" applyFont="1" applyFill="1" applyBorder="1" applyAlignment="1" applyProtection="1">
      <alignment horizontal="center" vertical="center" shrinkToFit="1"/>
      <protection hidden="1"/>
    </xf>
    <xf numFmtId="164" fontId="18" fillId="2" borderId="7" xfId="1" applyNumberFormat="1" applyFont="1" applyFill="1" applyBorder="1" applyAlignment="1">
      <alignment horizontal="center" vertical="center"/>
    </xf>
    <xf numFmtId="164" fontId="3" fillId="2" borderId="0" xfId="1" applyNumberFormat="1" applyFont="1" applyFill="1" applyAlignment="1">
      <alignment vertical="center"/>
    </xf>
    <xf numFmtId="0" fontId="16" fillId="0" borderId="8" xfId="1" applyFont="1" applyFill="1" applyBorder="1" applyAlignment="1" applyProtection="1">
      <alignment wrapText="1"/>
      <protection hidden="1"/>
    </xf>
    <xf numFmtId="0" fontId="16" fillId="0" borderId="4" xfId="1" applyFont="1" applyFill="1" applyBorder="1" applyAlignment="1" applyProtection="1">
      <alignment wrapText="1"/>
      <protection hidden="1"/>
    </xf>
    <xf numFmtId="164" fontId="17" fillId="2" borderId="7" xfId="1" applyNumberFormat="1" applyFont="1" applyFill="1" applyBorder="1" applyAlignment="1">
      <alignment horizontal="center" vertical="center" shrinkToFit="1"/>
    </xf>
    <xf numFmtId="0" fontId="16" fillId="0" borderId="8" xfId="1" applyFont="1" applyFill="1" applyBorder="1" applyAlignment="1" applyProtection="1">
      <alignment wrapText="1"/>
      <protection hidden="1"/>
    </xf>
    <xf numFmtId="0" fontId="16" fillId="0" borderId="8" xfId="1" applyFont="1" applyFill="1" applyBorder="1" applyAlignment="1" applyProtection="1">
      <alignment wrapText="1"/>
      <protection hidden="1"/>
    </xf>
    <xf numFmtId="0" fontId="3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7" xfId="3" applyNumberFormat="1" applyFont="1" applyFill="1" applyBorder="1" applyAlignment="1" applyProtection="1">
      <alignment horizontal="center" vertical="center"/>
      <protection hidden="1"/>
    </xf>
    <xf numFmtId="49" fontId="3" fillId="0" borderId="7" xfId="3" applyNumberFormat="1" applyFont="1" applyFill="1" applyBorder="1" applyAlignment="1">
      <alignment horizontal="center" vertical="top"/>
    </xf>
    <xf numFmtId="164" fontId="13" fillId="0" borderId="7" xfId="1" applyNumberFormat="1" applyFont="1" applyFill="1" applyBorder="1" applyAlignment="1">
      <alignment vertical="center"/>
    </xf>
    <xf numFmtId="0" fontId="16" fillId="0" borderId="8" xfId="1" applyFont="1" applyFill="1" applyBorder="1" applyAlignment="1" applyProtection="1">
      <alignment wrapText="1"/>
      <protection hidden="1"/>
    </xf>
    <xf numFmtId="0" fontId="5" fillId="0" borderId="3" xfId="1" applyFont="1" applyFill="1" applyBorder="1" applyAlignment="1" applyProtection="1">
      <alignment horizontal="left" vertical="center" wrapText="1"/>
      <protection hidden="1"/>
    </xf>
    <xf numFmtId="0" fontId="5" fillId="0" borderId="4" xfId="1" applyFont="1" applyFill="1" applyBorder="1" applyAlignment="1" applyProtection="1">
      <alignment horizontal="left" vertical="center" wrapText="1"/>
      <protection hidden="1"/>
    </xf>
    <xf numFmtId="0" fontId="11" fillId="0" borderId="3" xfId="1" applyFont="1" applyFill="1" applyBorder="1" applyAlignment="1" applyProtection="1">
      <alignment horizontal="right" vertical="center" wrapText="1"/>
      <protection hidden="1"/>
    </xf>
    <xf numFmtId="0" fontId="11" fillId="0" borderId="4" xfId="1" applyFont="1" applyFill="1" applyBorder="1" applyAlignment="1" applyProtection="1">
      <alignment horizontal="right" vertical="center" wrapText="1"/>
      <protection hidden="1"/>
    </xf>
    <xf numFmtId="0" fontId="10" fillId="0" borderId="3" xfId="1" applyFont="1" applyFill="1" applyBorder="1" applyAlignment="1" applyProtection="1">
      <alignment horizontal="left" vertical="center" wrapText="1"/>
      <protection hidden="1"/>
    </xf>
    <xf numFmtId="0" fontId="10" fillId="0" borderId="4" xfId="1" applyFont="1" applyFill="1" applyBorder="1" applyAlignment="1" applyProtection="1">
      <alignment horizontal="left" vertical="center" wrapText="1"/>
      <protection hidden="1"/>
    </xf>
    <xf numFmtId="0" fontId="16" fillId="0" borderId="3" xfId="1" applyFont="1" applyFill="1" applyBorder="1" applyAlignment="1" applyProtection="1">
      <alignment wrapText="1"/>
      <protection hidden="1"/>
    </xf>
    <xf numFmtId="0" fontId="16" fillId="0" borderId="8" xfId="1" applyFont="1" applyFill="1" applyBorder="1" applyAlignment="1" applyProtection="1">
      <alignment wrapText="1"/>
      <protection hidden="1"/>
    </xf>
    <xf numFmtId="0" fontId="10" fillId="0" borderId="0" xfId="0" applyFont="1" applyFill="1" applyAlignment="1">
      <alignment horizontal="right"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4" fillId="0" borderId="4" xfId="1" applyFont="1" applyFill="1" applyBorder="1" applyAlignment="1">
      <alignment horizontal="left" vertical="center" wrapText="1"/>
    </xf>
    <xf numFmtId="4" fontId="5" fillId="0" borderId="1" xfId="3" applyNumberFormat="1" applyFont="1" applyFill="1" applyBorder="1" applyAlignment="1" applyProtection="1">
      <alignment horizontal="center" vertical="top" wrapText="1"/>
      <protection hidden="1"/>
    </xf>
    <xf numFmtId="4" fontId="5" fillId="0" borderId="2" xfId="3" applyNumberFormat="1" applyFont="1" applyFill="1" applyBorder="1" applyAlignment="1" applyProtection="1">
      <alignment horizontal="center" vertical="top" wrapText="1"/>
      <protection hidden="1"/>
    </xf>
    <xf numFmtId="4" fontId="5" fillId="0" borderId="5" xfId="3" applyNumberFormat="1" applyFont="1" applyFill="1" applyBorder="1" applyAlignment="1" applyProtection="1">
      <alignment horizontal="center" vertical="top" wrapText="1"/>
      <protection hidden="1"/>
    </xf>
    <xf numFmtId="4" fontId="5" fillId="0" borderId="6" xfId="3" applyNumberFormat="1" applyFont="1" applyFill="1" applyBorder="1" applyAlignment="1" applyProtection="1">
      <alignment horizontal="center" vertical="top" wrapText="1"/>
      <protection hidden="1"/>
    </xf>
    <xf numFmtId="0" fontId="4" fillId="0" borderId="0" xfId="1" applyFont="1" applyFill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Font="1" applyFill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5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11" fillId="2" borderId="3" xfId="1" applyFont="1" applyFill="1" applyBorder="1" applyAlignment="1" applyProtection="1">
      <alignment horizontal="right" vertical="center" wrapText="1"/>
      <protection hidden="1"/>
    </xf>
    <xf numFmtId="0" fontId="11" fillId="2" borderId="4" xfId="1" applyFont="1" applyFill="1" applyBorder="1" applyAlignment="1" applyProtection="1">
      <alignment horizontal="right" vertical="center" wrapText="1"/>
      <protection hidden="1"/>
    </xf>
    <xf numFmtId="0" fontId="13" fillId="0" borderId="3" xfId="1" applyFont="1" applyFill="1" applyBorder="1" applyAlignment="1" applyProtection="1">
      <alignment horizontal="left" vertical="center" wrapText="1"/>
      <protection hidden="1"/>
    </xf>
    <xf numFmtId="0" fontId="13" fillId="0" borderId="4" xfId="1" applyFont="1" applyFill="1" applyBorder="1" applyAlignment="1" applyProtection="1">
      <alignment horizontal="left" vertical="center" wrapText="1"/>
      <protection hidden="1"/>
    </xf>
    <xf numFmtId="0" fontId="0" fillId="0" borderId="4" xfId="0" applyBorder="1" applyAlignment="1">
      <alignment horizontal="left" vertical="center" wrapText="1"/>
    </xf>
  </cellXfs>
  <cellStyles count="4">
    <cellStyle name="Обычный" xfId="0" builtinId="0"/>
    <cellStyle name="Обычный 2" xfId="1"/>
    <cellStyle name="Обычный_Tmp10" xfId="3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1"/>
  <sheetViews>
    <sheetView topLeftCell="A22" workbookViewId="0">
      <selection activeCell="I37" sqref="I37"/>
    </sheetView>
  </sheetViews>
  <sheetFormatPr defaultColWidth="20.5546875" defaultRowHeight="10.199999999999999"/>
  <cols>
    <col min="1" max="1" width="20.5546875" style="5"/>
    <col min="2" max="2" width="36.5546875" style="2" customWidth="1"/>
    <col min="3" max="3" width="14.5546875" style="47" hidden="1" customWidth="1"/>
    <col min="4" max="4" width="12.6640625" style="2" customWidth="1"/>
    <col min="5" max="5" width="12.44140625" style="2" customWidth="1"/>
    <col min="6" max="6" width="12.21875" style="2" customWidth="1"/>
    <col min="7" max="7" width="12.109375" style="2" customWidth="1"/>
    <col min="8" max="8" width="8.33203125" style="2" customWidth="1"/>
    <col min="9" max="9" width="12.77734375" style="2" customWidth="1"/>
    <col min="10" max="13" width="20.5546875" style="1"/>
    <col min="14" max="16384" width="20.5546875" style="2"/>
  </cols>
  <sheetData>
    <row r="1" spans="1:13" ht="13.2">
      <c r="I1" s="36" t="s">
        <v>7</v>
      </c>
      <c r="J1" s="35"/>
      <c r="K1" s="35"/>
    </row>
    <row r="2" spans="1:13" ht="0.6" customHeight="1">
      <c r="E2" s="70"/>
      <c r="F2" s="70"/>
      <c r="G2" s="70"/>
      <c r="H2" s="70"/>
      <c r="I2" s="70"/>
      <c r="J2" s="2"/>
      <c r="K2" s="2"/>
    </row>
    <row r="3" spans="1:13" ht="35.4" customHeight="1">
      <c r="A3" s="77" t="s">
        <v>26</v>
      </c>
      <c r="B3" s="77"/>
      <c r="C3" s="77"/>
      <c r="D3" s="77"/>
      <c r="E3" s="77"/>
      <c r="F3" s="77"/>
      <c r="G3" s="77"/>
      <c r="H3" s="77"/>
      <c r="I3" s="77"/>
    </row>
    <row r="4" spans="1:13" ht="15" customHeight="1">
      <c r="H4" s="12"/>
      <c r="I4" s="13" t="s">
        <v>0</v>
      </c>
    </row>
    <row r="5" spans="1:13" s="15" customFormat="1" ht="16.8" customHeight="1">
      <c r="A5" s="78" t="s">
        <v>1</v>
      </c>
      <c r="B5" s="78"/>
      <c r="C5" s="79" t="s">
        <v>13</v>
      </c>
      <c r="D5" s="80" t="s">
        <v>14</v>
      </c>
      <c r="E5" s="85" t="s">
        <v>22</v>
      </c>
      <c r="F5" s="86"/>
      <c r="G5" s="87"/>
      <c r="H5" s="73" t="s">
        <v>18</v>
      </c>
      <c r="I5" s="74"/>
      <c r="J5" s="14"/>
      <c r="K5" s="14"/>
      <c r="L5" s="14"/>
      <c r="M5" s="14"/>
    </row>
    <row r="6" spans="1:13" s="15" customFormat="1" ht="34.799999999999997" customHeight="1">
      <c r="A6" s="78"/>
      <c r="B6" s="78"/>
      <c r="C6" s="79"/>
      <c r="D6" s="80"/>
      <c r="E6" s="83" t="s">
        <v>23</v>
      </c>
      <c r="F6" s="83" t="s">
        <v>24</v>
      </c>
      <c r="G6" s="83" t="s">
        <v>25</v>
      </c>
      <c r="H6" s="75"/>
      <c r="I6" s="76"/>
      <c r="J6" s="14"/>
      <c r="K6" s="14"/>
      <c r="L6" s="14"/>
      <c r="M6" s="14"/>
    </row>
    <row r="7" spans="1:13" s="15" customFormat="1" ht="13.2">
      <c r="A7" s="78"/>
      <c r="B7" s="78"/>
      <c r="C7" s="79"/>
      <c r="D7" s="80"/>
      <c r="E7" s="84"/>
      <c r="F7" s="84"/>
      <c r="G7" s="84"/>
      <c r="H7" s="16" t="s">
        <v>2</v>
      </c>
      <c r="I7" s="17" t="s">
        <v>0</v>
      </c>
      <c r="J7" s="14"/>
      <c r="K7" s="14"/>
      <c r="L7" s="14"/>
      <c r="M7" s="14"/>
    </row>
    <row r="8" spans="1:13" s="15" customFormat="1" ht="9" customHeight="1">
      <c r="A8" s="81">
        <v>1</v>
      </c>
      <c r="B8" s="82"/>
      <c r="C8" s="56"/>
      <c r="D8" s="57">
        <v>2</v>
      </c>
      <c r="E8" s="57">
        <v>3</v>
      </c>
      <c r="F8" s="57">
        <v>4</v>
      </c>
      <c r="G8" s="57">
        <v>5</v>
      </c>
      <c r="H8" s="58">
        <v>6</v>
      </c>
      <c r="I8" s="59">
        <v>7</v>
      </c>
      <c r="J8" s="14"/>
      <c r="K8" s="14"/>
      <c r="L8" s="14"/>
      <c r="M8" s="14"/>
    </row>
    <row r="9" spans="1:13" s="10" customFormat="1" ht="15.6">
      <c r="A9" s="71" t="s">
        <v>8</v>
      </c>
      <c r="B9" s="72"/>
      <c r="C9" s="39">
        <v>625828</v>
      </c>
      <c r="D9" s="18">
        <v>846799.9</v>
      </c>
      <c r="E9" s="18">
        <v>581864</v>
      </c>
      <c r="F9" s="18">
        <v>570427.80000000005</v>
      </c>
      <c r="G9" s="18">
        <v>586998.9</v>
      </c>
      <c r="H9" s="19">
        <f>E9/D9*100</f>
        <v>68.713281614700236</v>
      </c>
      <c r="I9" s="18">
        <f>I31+I34</f>
        <v>-264935.90000000002</v>
      </c>
      <c r="J9" s="11"/>
      <c r="K9" s="7"/>
      <c r="L9" s="11"/>
      <c r="M9" s="11"/>
    </row>
    <row r="10" spans="1:13" ht="10.199999999999999" customHeight="1">
      <c r="A10" s="68" t="s">
        <v>19</v>
      </c>
      <c r="B10" s="69"/>
      <c r="C10" s="51"/>
      <c r="D10" s="51"/>
      <c r="E10" s="51"/>
      <c r="F10" s="54"/>
      <c r="G10" s="54"/>
      <c r="H10" s="51"/>
      <c r="I10" s="52"/>
      <c r="K10" s="44"/>
    </row>
    <row r="11" spans="1:13" s="9" customFormat="1" ht="43.5" customHeight="1">
      <c r="A11" s="62" t="s">
        <v>12</v>
      </c>
      <c r="B11" s="63"/>
      <c r="C11" s="39">
        <f>SUM(C12:C13)</f>
        <v>51155.6</v>
      </c>
      <c r="D11" s="18">
        <f>D12+D13</f>
        <v>65749.3</v>
      </c>
      <c r="E11" s="18">
        <f>E12+E13</f>
        <v>600</v>
      </c>
      <c r="F11" s="18">
        <f>F12+F13</f>
        <v>600</v>
      </c>
      <c r="G11" s="18">
        <f>G12+G13</f>
        <v>600</v>
      </c>
      <c r="H11" s="19">
        <f>E11/D11*100</f>
        <v>0.91255724395544879</v>
      </c>
      <c r="I11" s="18">
        <f t="shared" ref="I11:I18" si="0">E11-D11</f>
        <v>-65149.3</v>
      </c>
      <c r="J11" s="8"/>
      <c r="K11" s="22"/>
      <c r="L11" s="8"/>
      <c r="M11" s="8"/>
    </row>
    <row r="12" spans="1:13" s="31" customFormat="1" ht="13.2">
      <c r="A12" s="90" t="s">
        <v>3</v>
      </c>
      <c r="B12" s="91"/>
      <c r="C12" s="37">
        <v>201</v>
      </c>
      <c r="D12" s="37">
        <v>6955.4</v>
      </c>
      <c r="E12" s="37">
        <v>600</v>
      </c>
      <c r="F12" s="37">
        <v>600</v>
      </c>
      <c r="G12" s="37">
        <v>600</v>
      </c>
      <c r="H12" s="38">
        <f>E12/D12*100</f>
        <v>8.626391005549646</v>
      </c>
      <c r="I12" s="37">
        <f t="shared" si="0"/>
        <v>-6355.4</v>
      </c>
      <c r="J12" s="29"/>
      <c r="K12" s="30"/>
      <c r="L12" s="29"/>
      <c r="M12" s="29"/>
    </row>
    <row r="13" spans="1:13" s="31" customFormat="1" ht="13.2" customHeight="1">
      <c r="A13" s="64" t="s">
        <v>4</v>
      </c>
      <c r="B13" s="65"/>
      <c r="C13" s="37">
        <f>42801.9+8152.7</f>
        <v>50954.6</v>
      </c>
      <c r="D13" s="37">
        <f>52326.6+6467.3</f>
        <v>58793.9</v>
      </c>
      <c r="E13" s="37">
        <v>0</v>
      </c>
      <c r="F13" s="37">
        <v>0</v>
      </c>
      <c r="G13" s="37">
        <v>0</v>
      </c>
      <c r="H13" s="38">
        <v>0</v>
      </c>
      <c r="I13" s="37">
        <f t="shared" si="0"/>
        <v>-58793.9</v>
      </c>
      <c r="J13" s="29"/>
      <c r="K13" s="30"/>
      <c r="L13" s="29"/>
      <c r="M13" s="29"/>
    </row>
    <row r="14" spans="1:13" s="9" customFormat="1" ht="39.6" customHeight="1">
      <c r="A14" s="62" t="s">
        <v>27</v>
      </c>
      <c r="B14" s="63"/>
      <c r="C14" s="39" t="e">
        <f>SUM(#REF!)</f>
        <v>#REF!</v>
      </c>
      <c r="D14" s="39">
        <v>1905.2</v>
      </c>
      <c r="E14" s="39">
        <v>1547</v>
      </c>
      <c r="F14" s="39">
        <v>1512</v>
      </c>
      <c r="G14" s="39">
        <v>1512</v>
      </c>
      <c r="H14" s="19">
        <f>E14/D14*100</f>
        <v>81.198824270417802</v>
      </c>
      <c r="I14" s="18">
        <f t="shared" si="0"/>
        <v>-358.20000000000005</v>
      </c>
      <c r="J14" s="8"/>
      <c r="K14" s="22"/>
      <c r="L14" s="8"/>
      <c r="M14" s="8"/>
    </row>
    <row r="15" spans="1:13" s="9" customFormat="1" ht="42" customHeight="1">
      <c r="A15" s="62" t="s">
        <v>9</v>
      </c>
      <c r="B15" s="63"/>
      <c r="C15" s="39">
        <v>569.9</v>
      </c>
      <c r="D15" s="18">
        <v>1408.3</v>
      </c>
      <c r="E15" s="18">
        <v>943</v>
      </c>
      <c r="F15" s="18">
        <v>972</v>
      </c>
      <c r="G15" s="18">
        <v>972</v>
      </c>
      <c r="H15" s="19">
        <f>E15/D15*100</f>
        <v>66.960164737626926</v>
      </c>
      <c r="I15" s="18">
        <f t="shared" si="0"/>
        <v>-465.29999999999995</v>
      </c>
      <c r="J15" s="33"/>
      <c r="K15" s="22"/>
      <c r="L15" s="8"/>
      <c r="M15" s="8"/>
    </row>
    <row r="16" spans="1:13" s="9" customFormat="1" ht="42" customHeight="1">
      <c r="A16" s="62" t="s">
        <v>10</v>
      </c>
      <c r="B16" s="63"/>
      <c r="C16" s="18">
        <v>0</v>
      </c>
      <c r="D16" s="18">
        <v>150</v>
      </c>
      <c r="E16" s="18">
        <v>1000</v>
      </c>
      <c r="F16" s="18">
        <v>1100</v>
      </c>
      <c r="G16" s="18">
        <v>1100</v>
      </c>
      <c r="H16" s="19">
        <v>0</v>
      </c>
      <c r="I16" s="18">
        <f t="shared" si="0"/>
        <v>850</v>
      </c>
      <c r="J16" s="8"/>
      <c r="K16" s="22"/>
      <c r="L16" s="8"/>
      <c r="M16" s="8"/>
    </row>
    <row r="17" spans="1:13" s="9" customFormat="1" ht="54.6" hidden="1" customHeight="1">
      <c r="A17" s="62" t="s">
        <v>15</v>
      </c>
      <c r="B17" s="63"/>
      <c r="C17" s="18">
        <v>902.9</v>
      </c>
      <c r="D17" s="18">
        <v>0</v>
      </c>
      <c r="E17" s="18">
        <v>0</v>
      </c>
      <c r="F17" s="18"/>
      <c r="G17" s="18"/>
      <c r="H17" s="19">
        <v>0</v>
      </c>
      <c r="I17" s="18">
        <v>0</v>
      </c>
      <c r="J17" s="8"/>
      <c r="K17" s="22"/>
      <c r="L17" s="8"/>
      <c r="M17" s="8"/>
    </row>
    <row r="18" spans="1:13" s="9" customFormat="1" ht="41.4" customHeight="1">
      <c r="A18" s="62" t="s">
        <v>32</v>
      </c>
      <c r="B18" s="63"/>
      <c r="C18" s="39" t="e">
        <f>#REF!+#REF!</f>
        <v>#REF!</v>
      </c>
      <c r="D18" s="39">
        <v>349515.4</v>
      </c>
      <c r="E18" s="39">
        <v>170232.2</v>
      </c>
      <c r="F18" s="39">
        <v>184405.7</v>
      </c>
      <c r="G18" s="39">
        <v>184790.7</v>
      </c>
      <c r="H18" s="40">
        <f>E18/D18*100</f>
        <v>48.705207266975933</v>
      </c>
      <c r="I18" s="39">
        <f t="shared" si="0"/>
        <v>-179283.20000000001</v>
      </c>
      <c r="J18" s="8"/>
      <c r="K18" s="22"/>
      <c r="L18" s="8"/>
      <c r="M18" s="8"/>
    </row>
    <row r="19" spans="1:13" s="9" customFormat="1" ht="55.5" customHeight="1">
      <c r="A19" s="62" t="s">
        <v>28</v>
      </c>
      <c r="B19" s="63"/>
      <c r="C19" s="39">
        <v>8552.2000000000007</v>
      </c>
      <c r="D19" s="39">
        <v>3792.2</v>
      </c>
      <c r="E19" s="39">
        <v>616.4</v>
      </c>
      <c r="F19" s="39">
        <v>0</v>
      </c>
      <c r="G19" s="39">
        <v>0</v>
      </c>
      <c r="H19" s="40">
        <f t="shared" ref="H19:H24" si="1">E19/D19*100</f>
        <v>16.25441696113074</v>
      </c>
      <c r="I19" s="39">
        <f>E19-D19</f>
        <v>-3175.7999999999997</v>
      </c>
      <c r="J19" s="8"/>
      <c r="K19" s="22"/>
      <c r="L19" s="8"/>
      <c r="M19" s="8"/>
    </row>
    <row r="20" spans="1:13" s="9" customFormat="1" ht="45.6" customHeight="1">
      <c r="A20" s="62" t="s">
        <v>29</v>
      </c>
      <c r="B20" s="63"/>
      <c r="C20" s="39">
        <v>97649.2</v>
      </c>
      <c r="D20" s="39">
        <v>156074.79999999999</v>
      </c>
      <c r="E20" s="39">
        <v>125421.3</v>
      </c>
      <c r="F20" s="39">
        <v>142838.29999999999</v>
      </c>
      <c r="G20" s="39">
        <v>142171.6</v>
      </c>
      <c r="H20" s="40">
        <f t="shared" si="1"/>
        <v>80.359737766763132</v>
      </c>
      <c r="I20" s="39">
        <f>E20-D20</f>
        <v>-30653.499999999985</v>
      </c>
      <c r="J20" s="8"/>
      <c r="K20" s="22"/>
      <c r="L20" s="8"/>
      <c r="M20" s="8"/>
    </row>
    <row r="21" spans="1:13" s="9" customFormat="1" ht="30.45" customHeight="1">
      <c r="A21" s="62" t="s">
        <v>30</v>
      </c>
      <c r="B21" s="63"/>
      <c r="C21" s="39">
        <f>SUM(C22:C23)</f>
        <v>94435.6</v>
      </c>
      <c r="D21" s="39">
        <f>D22+D23</f>
        <v>106895.9</v>
      </c>
      <c r="E21" s="39">
        <f>E22+E23</f>
        <v>102931.29999999999</v>
      </c>
      <c r="F21" s="39">
        <f>F22+F23</f>
        <v>110650.79999999999</v>
      </c>
      <c r="G21" s="39">
        <f>G22+G23</f>
        <v>116122.5</v>
      </c>
      <c r="H21" s="40">
        <f t="shared" si="1"/>
        <v>96.291158033189291</v>
      </c>
      <c r="I21" s="39">
        <f>E21-D21</f>
        <v>-3964.6000000000058</v>
      </c>
      <c r="J21" s="8"/>
      <c r="K21" s="22"/>
      <c r="L21" s="8"/>
      <c r="M21" s="8"/>
    </row>
    <row r="22" spans="1:13" s="31" customFormat="1" ht="13.8">
      <c r="A22" s="64" t="s">
        <v>3</v>
      </c>
      <c r="B22" s="65"/>
      <c r="C22" s="37">
        <v>76818.3</v>
      </c>
      <c r="D22" s="42">
        <v>92455.3</v>
      </c>
      <c r="E22" s="45">
        <v>80182.7</v>
      </c>
      <c r="F22" s="42">
        <v>85714.2</v>
      </c>
      <c r="G22" s="42">
        <v>92038.399999999994</v>
      </c>
      <c r="H22" s="43">
        <f t="shared" si="1"/>
        <v>86.725909709881421</v>
      </c>
      <c r="I22" s="42">
        <f>E22-D22</f>
        <v>-12272.600000000006</v>
      </c>
      <c r="J22" s="29"/>
      <c r="K22" s="30"/>
      <c r="L22" s="29"/>
      <c r="M22" s="29"/>
    </row>
    <row r="23" spans="1:13" s="31" customFormat="1" ht="13.8">
      <c r="A23" s="64" t="s">
        <v>4</v>
      </c>
      <c r="B23" s="65"/>
      <c r="C23" s="37">
        <f>1692.6+5850+650+9424.7</f>
        <v>17617.300000000003</v>
      </c>
      <c r="D23" s="42">
        <f>5035.9+1122.4+8282.3</f>
        <v>14440.599999999999</v>
      </c>
      <c r="E23" s="45">
        <v>22748.6</v>
      </c>
      <c r="F23" s="42">
        <v>24936.6</v>
      </c>
      <c r="G23" s="42">
        <v>24084.1</v>
      </c>
      <c r="H23" s="43">
        <f t="shared" si="1"/>
        <v>157.53223550267995</v>
      </c>
      <c r="I23" s="42">
        <f t="shared" ref="I23" si="2">E23-D23</f>
        <v>8308</v>
      </c>
      <c r="J23" s="29"/>
      <c r="K23" s="30"/>
      <c r="L23" s="29"/>
      <c r="M23" s="29"/>
    </row>
    <row r="24" spans="1:13" s="9" customFormat="1" ht="51" customHeight="1">
      <c r="A24" s="62" t="s">
        <v>31</v>
      </c>
      <c r="B24" s="63"/>
      <c r="C24" s="39" t="e">
        <f>SUM(#REF!)</f>
        <v>#REF!</v>
      </c>
      <c r="D24" s="39">
        <v>48223.6</v>
      </c>
      <c r="E24" s="39">
        <v>44384.800000000003</v>
      </c>
      <c r="F24" s="39">
        <v>55695.5</v>
      </c>
      <c r="G24" s="39">
        <v>56775.5</v>
      </c>
      <c r="H24" s="40">
        <f t="shared" si="1"/>
        <v>92.039582279215992</v>
      </c>
      <c r="I24" s="39">
        <f>E24-D24</f>
        <v>-3838.7999999999956</v>
      </c>
      <c r="J24" s="8"/>
      <c r="K24" s="22"/>
      <c r="L24" s="8"/>
      <c r="M24" s="8"/>
    </row>
    <row r="25" spans="1:13" ht="38.700000000000003" hidden="1" customHeight="1">
      <c r="A25" s="66"/>
      <c r="B25" s="67"/>
      <c r="C25" s="41"/>
      <c r="D25" s="20"/>
      <c r="E25" s="20"/>
      <c r="F25" s="20"/>
      <c r="G25" s="20"/>
      <c r="H25" s="21"/>
      <c r="I25" s="20"/>
      <c r="K25" s="7"/>
    </row>
    <row r="26" spans="1:13" ht="47.4" customHeight="1">
      <c r="A26" s="62" t="s">
        <v>11</v>
      </c>
      <c r="B26" s="63"/>
      <c r="C26" s="39">
        <v>100</v>
      </c>
      <c r="D26" s="39">
        <v>70</v>
      </c>
      <c r="E26" s="39">
        <v>70</v>
      </c>
      <c r="F26" s="39">
        <v>70</v>
      </c>
      <c r="G26" s="39">
        <v>70</v>
      </c>
      <c r="H26" s="40">
        <f t="shared" ref="H26:H34" si="3">E26/D26*100</f>
        <v>100</v>
      </c>
      <c r="I26" s="39">
        <f t="shared" ref="I26:I34" si="4">E26-D26</f>
        <v>0</v>
      </c>
      <c r="K26" s="7"/>
    </row>
    <row r="27" spans="1:13" ht="84" customHeight="1">
      <c r="A27" s="62" t="s">
        <v>17</v>
      </c>
      <c r="B27" s="63"/>
      <c r="C27" s="39">
        <v>0</v>
      </c>
      <c r="D27" s="39">
        <v>248</v>
      </c>
      <c r="E27" s="39">
        <v>297.60000000000002</v>
      </c>
      <c r="F27" s="39">
        <v>350</v>
      </c>
      <c r="G27" s="39">
        <v>350</v>
      </c>
      <c r="H27" s="40">
        <f t="shared" si="3"/>
        <v>120.00000000000001</v>
      </c>
      <c r="I27" s="39">
        <f t="shared" si="4"/>
        <v>49.600000000000023</v>
      </c>
      <c r="K27" s="7"/>
    </row>
    <row r="28" spans="1:13" ht="46.5" customHeight="1">
      <c r="A28" s="62" t="s">
        <v>20</v>
      </c>
      <c r="B28" s="63"/>
      <c r="C28" s="39">
        <f>SUM(C29:C30)</f>
        <v>0</v>
      </c>
      <c r="D28" s="39">
        <f>SUM(D29:D30)</f>
        <v>0</v>
      </c>
      <c r="E28" s="39">
        <f>SUM(E29:E30)</f>
        <v>3134.2000000000003</v>
      </c>
      <c r="F28" s="39">
        <f>SUM(F29:F30)</f>
        <v>0</v>
      </c>
      <c r="G28" s="39">
        <f>SUM(G29:G30)</f>
        <v>0</v>
      </c>
      <c r="H28" s="40">
        <v>0</v>
      </c>
      <c r="I28" s="39">
        <f t="shared" si="4"/>
        <v>3134.2000000000003</v>
      </c>
      <c r="K28" s="7"/>
    </row>
    <row r="29" spans="1:13" ht="22.5" customHeight="1">
      <c r="A29" s="64" t="s">
        <v>3</v>
      </c>
      <c r="B29" s="65"/>
      <c r="C29" s="42">
        <v>0</v>
      </c>
      <c r="D29" s="42">
        <v>0</v>
      </c>
      <c r="E29" s="42">
        <v>307.3</v>
      </c>
      <c r="F29" s="42">
        <v>0</v>
      </c>
      <c r="G29" s="42">
        <v>0</v>
      </c>
      <c r="H29" s="53">
        <v>0</v>
      </c>
      <c r="I29" s="32">
        <f t="shared" si="4"/>
        <v>307.3</v>
      </c>
      <c r="K29" s="7"/>
    </row>
    <row r="30" spans="1:13" ht="18.75" customHeight="1">
      <c r="A30" s="64" t="s">
        <v>4</v>
      </c>
      <c r="B30" s="65"/>
      <c r="C30" s="42">
        <v>0</v>
      </c>
      <c r="D30" s="42">
        <v>0</v>
      </c>
      <c r="E30" s="42">
        <v>2826.9</v>
      </c>
      <c r="F30" s="42">
        <v>0</v>
      </c>
      <c r="G30" s="42">
        <v>0</v>
      </c>
      <c r="H30" s="53">
        <v>0</v>
      </c>
      <c r="I30" s="32">
        <f t="shared" si="4"/>
        <v>2826.9</v>
      </c>
      <c r="K30" s="7"/>
    </row>
    <row r="31" spans="1:13" s="4" customFormat="1" ht="15.75" customHeight="1">
      <c r="A31" s="92" t="s">
        <v>6</v>
      </c>
      <c r="B31" s="93"/>
      <c r="C31" s="48" t="e">
        <f>C11+C14+C15+C16+C17+C18+C19+C20+C21+C24+C26</f>
        <v>#REF!</v>
      </c>
      <c r="D31" s="23">
        <f>D11+D14+D15+D16+D18+D19+D20+D21+D24+D26+D27+D28</f>
        <v>734032.7</v>
      </c>
      <c r="E31" s="23">
        <f>E11+E14+E15+E16+E18+E19+E20+E21+E24+E26+E27+E28</f>
        <v>451177.8</v>
      </c>
      <c r="F31" s="23">
        <f>F11+F14+F15+F16+F18+F19+F20+F21+F24+F26+F27+F28</f>
        <v>498194.3</v>
      </c>
      <c r="G31" s="23">
        <f>G11+G14+G15+G16+G18+G19+G20+G21+G24+G26+G27+G28</f>
        <v>504464.30000000005</v>
      </c>
      <c r="H31" s="24">
        <f t="shared" si="3"/>
        <v>61.465626803819504</v>
      </c>
      <c r="I31" s="23">
        <f t="shared" si="4"/>
        <v>-282854.89999999997</v>
      </c>
      <c r="J31" s="3"/>
      <c r="K31" s="25"/>
    </row>
    <row r="32" spans="1:13" s="4" customFormat="1" ht="18" customHeight="1">
      <c r="A32" s="64" t="s">
        <v>3</v>
      </c>
      <c r="B32" s="65"/>
      <c r="C32" s="42" t="e">
        <f>C12+#REF!+C15+C16+C17+#REF!+C19+C20+C22+#REF!+C26</f>
        <v>#REF!</v>
      </c>
      <c r="D32" s="45">
        <f>D12+D14+D15+D16+D18+D19+D20+D22+D24+D26+D27+D29</f>
        <v>660798.20000000007</v>
      </c>
      <c r="E32" s="45">
        <f>E12+E14+E15+E16+E18+E19+E20+E22+E24+E26+E27+E29</f>
        <v>425602.3</v>
      </c>
      <c r="F32" s="45">
        <f>F12+F14+F15+F16+F18+F19+F20+F22+F24+F26+F27+F29</f>
        <v>473257.7</v>
      </c>
      <c r="G32" s="45">
        <f>G12+G14+G15+G16+G18+G19+G20+G22+G24+G26+G27+G29</f>
        <v>480380.20000000007</v>
      </c>
      <c r="H32" s="34">
        <f t="shared" si="3"/>
        <v>64.407303167593369</v>
      </c>
      <c r="I32" s="45">
        <f t="shared" si="4"/>
        <v>-235195.90000000008</v>
      </c>
      <c r="J32" s="3"/>
      <c r="K32" s="25"/>
    </row>
    <row r="33" spans="1:13" s="4" customFormat="1" ht="18.75" customHeight="1">
      <c r="A33" s="64" t="s">
        <v>4</v>
      </c>
      <c r="B33" s="65"/>
      <c r="C33" s="42" t="e">
        <f>#REF!+C23+#REF!+#REF!+C13</f>
        <v>#REF!</v>
      </c>
      <c r="D33" s="42">
        <f>D13+D23+D30</f>
        <v>73234.5</v>
      </c>
      <c r="E33" s="42">
        <f>E13+E23+E30</f>
        <v>25575.5</v>
      </c>
      <c r="F33" s="42">
        <f>F13+F23+F30</f>
        <v>24936.6</v>
      </c>
      <c r="G33" s="42">
        <f>G13+G23+G30</f>
        <v>24084.1</v>
      </c>
      <c r="H33" s="34">
        <f t="shared" si="3"/>
        <v>34.922748158313368</v>
      </c>
      <c r="I33" s="45">
        <f t="shared" si="4"/>
        <v>-47659</v>
      </c>
      <c r="J33" s="3"/>
      <c r="K33" s="25"/>
    </row>
    <row r="34" spans="1:13" s="4" customFormat="1" ht="16.2">
      <c r="A34" s="92" t="s">
        <v>5</v>
      </c>
      <c r="B34" s="93"/>
      <c r="C34" s="48" t="e">
        <f>C9-C31</f>
        <v>#REF!</v>
      </c>
      <c r="D34" s="48">
        <f>D9-D31</f>
        <v>112767.20000000007</v>
      </c>
      <c r="E34" s="48">
        <f>E9-E31</f>
        <v>130686.20000000001</v>
      </c>
      <c r="F34" s="60">
        <f>F9-F31-F35</f>
        <v>58677.800000000061</v>
      </c>
      <c r="G34" s="60">
        <f>G9-G31-G35</f>
        <v>54552.099999999977</v>
      </c>
      <c r="H34" s="24">
        <f t="shared" si="3"/>
        <v>115.89025886960032</v>
      </c>
      <c r="I34" s="23">
        <f t="shared" si="4"/>
        <v>17918.999999999942</v>
      </c>
      <c r="J34" s="3"/>
      <c r="K34" s="25"/>
    </row>
    <row r="35" spans="1:13" s="4" customFormat="1" ht="21" customHeight="1">
      <c r="A35" s="92" t="s">
        <v>21</v>
      </c>
      <c r="B35" s="94"/>
      <c r="C35" s="48">
        <v>0</v>
      </c>
      <c r="D35" s="48">
        <v>0</v>
      </c>
      <c r="E35" s="48">
        <v>0</v>
      </c>
      <c r="F35" s="48">
        <v>13555.7</v>
      </c>
      <c r="G35" s="48">
        <v>27982.5</v>
      </c>
      <c r="H35" s="24">
        <v>0</v>
      </c>
      <c r="I35" s="23">
        <v>0</v>
      </c>
      <c r="J35" s="3"/>
      <c r="K35" s="25"/>
    </row>
    <row r="36" spans="1:13" ht="15.6">
      <c r="A36" s="88" t="s">
        <v>16</v>
      </c>
      <c r="B36" s="89"/>
      <c r="C36" s="49">
        <v>10294.200000000001</v>
      </c>
      <c r="D36" s="46">
        <v>-70641.600000000006</v>
      </c>
      <c r="E36" s="46">
        <v>-48348.7</v>
      </c>
      <c r="F36" s="46">
        <v>-48447.1</v>
      </c>
      <c r="G36" s="46">
        <v>-50000.6</v>
      </c>
      <c r="H36" s="26">
        <v>0</v>
      </c>
      <c r="I36" s="27">
        <v>0</v>
      </c>
      <c r="J36" s="2"/>
      <c r="K36" s="2"/>
      <c r="L36" s="2"/>
      <c r="M36" s="2"/>
    </row>
    <row r="37" spans="1:13">
      <c r="B37" s="28"/>
      <c r="C37" s="50"/>
      <c r="D37" s="6"/>
      <c r="E37" s="6"/>
      <c r="F37" s="6"/>
      <c r="G37" s="6"/>
      <c r="J37" s="2"/>
      <c r="K37" s="2"/>
      <c r="L37" s="2"/>
      <c r="M37" s="2"/>
    </row>
    <row r="38" spans="1:13">
      <c r="B38" s="28"/>
      <c r="C38" s="50"/>
      <c r="D38" s="6"/>
      <c r="E38" s="6"/>
      <c r="F38" s="6"/>
      <c r="G38" s="6"/>
      <c r="J38" s="2"/>
      <c r="K38" s="2"/>
      <c r="L38" s="2"/>
      <c r="M38" s="2"/>
    </row>
    <row r="39" spans="1:13">
      <c r="B39" s="28"/>
      <c r="C39" s="50"/>
      <c r="D39" s="6"/>
      <c r="E39" s="6"/>
      <c r="F39" s="6"/>
      <c r="G39" s="6"/>
      <c r="J39" s="2"/>
      <c r="K39" s="2"/>
      <c r="L39" s="2"/>
      <c r="M39" s="2"/>
    </row>
    <row r="40" spans="1:13">
      <c r="C40" s="50"/>
      <c r="D40" s="6"/>
      <c r="E40" s="6"/>
      <c r="F40" s="6"/>
      <c r="G40" s="6"/>
      <c r="J40" s="2"/>
      <c r="K40" s="2"/>
      <c r="L40" s="2"/>
      <c r="M40" s="2"/>
    </row>
    <row r="41" spans="1:13">
      <c r="J41" s="2"/>
      <c r="K41" s="2"/>
      <c r="L41" s="2"/>
      <c r="M41" s="2"/>
    </row>
  </sheetData>
  <mergeCells count="39">
    <mergeCell ref="A36:B36"/>
    <mergeCell ref="A12:B12"/>
    <mergeCell ref="A13:B13"/>
    <mergeCell ref="A23:B23"/>
    <mergeCell ref="A31:B31"/>
    <mergeCell ref="A21:B21"/>
    <mergeCell ref="A24:B24"/>
    <mergeCell ref="A33:B33"/>
    <mergeCell ref="A27:B27"/>
    <mergeCell ref="A32:B32"/>
    <mergeCell ref="A35:B35"/>
    <mergeCell ref="A34:B34"/>
    <mergeCell ref="A18:B18"/>
    <mergeCell ref="A17:B17"/>
    <mergeCell ref="A29:B29"/>
    <mergeCell ref="A30:B30"/>
    <mergeCell ref="E2:I2"/>
    <mergeCell ref="A9:B9"/>
    <mergeCell ref="H5:I6"/>
    <mergeCell ref="A3:I3"/>
    <mergeCell ref="A5:B7"/>
    <mergeCell ref="C5:C7"/>
    <mergeCell ref="D5:D7"/>
    <mergeCell ref="A8:B8"/>
    <mergeCell ref="E6:E7"/>
    <mergeCell ref="F6:F7"/>
    <mergeCell ref="G6:G7"/>
    <mergeCell ref="E5:G5"/>
    <mergeCell ref="A10:B10"/>
    <mergeCell ref="A11:B11"/>
    <mergeCell ref="A14:B14"/>
    <mergeCell ref="A15:B15"/>
    <mergeCell ref="A16:B16"/>
    <mergeCell ref="A28:B28"/>
    <mergeCell ref="A19:B19"/>
    <mergeCell ref="A22:B22"/>
    <mergeCell ref="A25:B25"/>
    <mergeCell ref="A26:B26"/>
    <mergeCell ref="A20:B20"/>
  </mergeCells>
  <pageMargins left="0.43307086614173229" right="0.19685039370078741" top="0.27559055118110237" bottom="0.27559055118110237" header="0.31496062992125984" footer="0.31496062992125984"/>
  <pageSetup paperSize="9" scale="76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1"/>
  <sheetViews>
    <sheetView topLeftCell="A7" workbookViewId="0">
      <selection activeCell="E34" sqref="E34"/>
    </sheetView>
  </sheetViews>
  <sheetFormatPr defaultColWidth="20.5546875" defaultRowHeight="10.199999999999999"/>
  <cols>
    <col min="1" max="1" width="20.5546875" style="5"/>
    <col min="2" max="2" width="36.5546875" style="2" customWidth="1"/>
    <col min="3" max="3" width="14.5546875" style="47" hidden="1" customWidth="1"/>
    <col min="4" max="4" width="12.6640625" style="2" customWidth="1"/>
    <col min="5" max="5" width="12.44140625" style="2" customWidth="1"/>
    <col min="6" max="6" width="12.21875" style="2" customWidth="1"/>
    <col min="7" max="7" width="12.109375" style="2" customWidth="1"/>
    <col min="8" max="8" width="8.33203125" style="2" customWidth="1"/>
    <col min="9" max="9" width="12.77734375" style="2" customWidth="1"/>
    <col min="10" max="13" width="20.5546875" style="1"/>
    <col min="14" max="16384" width="20.5546875" style="2"/>
  </cols>
  <sheetData>
    <row r="1" spans="1:13" ht="13.2">
      <c r="I1" s="36" t="s">
        <v>7</v>
      </c>
      <c r="J1" s="35"/>
      <c r="K1" s="35"/>
    </row>
    <row r="2" spans="1:13" ht="0.6" customHeight="1">
      <c r="E2" s="70"/>
      <c r="F2" s="70"/>
      <c r="G2" s="70"/>
      <c r="H2" s="70"/>
      <c r="I2" s="70"/>
      <c r="J2" s="2"/>
      <c r="K2" s="2"/>
    </row>
    <row r="3" spans="1:13" ht="35.4" customHeight="1">
      <c r="A3" s="77" t="s">
        <v>26</v>
      </c>
      <c r="B3" s="77"/>
      <c r="C3" s="77"/>
      <c r="D3" s="77"/>
      <c r="E3" s="77"/>
      <c r="F3" s="77"/>
      <c r="G3" s="77"/>
      <c r="H3" s="77"/>
      <c r="I3" s="77"/>
    </row>
    <row r="4" spans="1:13" ht="15" customHeight="1">
      <c r="H4" s="12"/>
      <c r="I4" s="13" t="s">
        <v>0</v>
      </c>
    </row>
    <row r="5" spans="1:13" s="15" customFormat="1" ht="16.8" customHeight="1">
      <c r="A5" s="78" t="s">
        <v>1</v>
      </c>
      <c r="B5" s="78"/>
      <c r="C5" s="79" t="s">
        <v>13</v>
      </c>
      <c r="D5" s="80" t="s">
        <v>14</v>
      </c>
      <c r="E5" s="85" t="s">
        <v>22</v>
      </c>
      <c r="F5" s="86"/>
      <c r="G5" s="87"/>
      <c r="H5" s="73" t="s">
        <v>18</v>
      </c>
      <c r="I5" s="74"/>
      <c r="J5" s="14"/>
      <c r="K5" s="14"/>
      <c r="L5" s="14"/>
      <c r="M5" s="14"/>
    </row>
    <row r="6" spans="1:13" s="15" customFormat="1" ht="34.799999999999997" customHeight="1">
      <c r="A6" s="78"/>
      <c r="B6" s="78"/>
      <c r="C6" s="79"/>
      <c r="D6" s="80"/>
      <c r="E6" s="83" t="s">
        <v>23</v>
      </c>
      <c r="F6" s="83" t="s">
        <v>24</v>
      </c>
      <c r="G6" s="83" t="s">
        <v>25</v>
      </c>
      <c r="H6" s="75"/>
      <c r="I6" s="76"/>
      <c r="J6" s="14"/>
      <c r="K6" s="14"/>
      <c r="L6" s="14"/>
      <c r="M6" s="14"/>
    </row>
    <row r="7" spans="1:13" s="15" customFormat="1" ht="13.2">
      <c r="A7" s="78"/>
      <c r="B7" s="78"/>
      <c r="C7" s="79"/>
      <c r="D7" s="80"/>
      <c r="E7" s="84"/>
      <c r="F7" s="84"/>
      <c r="G7" s="84"/>
      <c r="H7" s="16" t="s">
        <v>2</v>
      </c>
      <c r="I7" s="17" t="s">
        <v>0</v>
      </c>
      <c r="J7" s="14"/>
      <c r="K7" s="14"/>
      <c r="L7" s="14"/>
      <c r="M7" s="14"/>
    </row>
    <row r="8" spans="1:13" s="15" customFormat="1" ht="9" customHeight="1">
      <c r="A8" s="81">
        <v>1</v>
      </c>
      <c r="B8" s="82"/>
      <c r="C8" s="56"/>
      <c r="D8" s="57">
        <v>2</v>
      </c>
      <c r="E8" s="57">
        <v>3</v>
      </c>
      <c r="F8" s="57">
        <v>4</v>
      </c>
      <c r="G8" s="57">
        <v>5</v>
      </c>
      <c r="H8" s="58">
        <v>6</v>
      </c>
      <c r="I8" s="59">
        <v>7</v>
      </c>
      <c r="J8" s="14"/>
      <c r="K8" s="14"/>
      <c r="L8" s="14"/>
      <c r="M8" s="14"/>
    </row>
    <row r="9" spans="1:13" s="10" customFormat="1" ht="15.6">
      <c r="A9" s="71" t="s">
        <v>8</v>
      </c>
      <c r="B9" s="72"/>
      <c r="C9" s="39">
        <v>625828</v>
      </c>
      <c r="D9" s="18">
        <v>846799.9</v>
      </c>
      <c r="E9" s="18">
        <v>581464.19999999995</v>
      </c>
      <c r="F9" s="18">
        <v>570427.80000000005</v>
      </c>
      <c r="G9" s="18">
        <v>586998.9</v>
      </c>
      <c r="H9" s="19">
        <f>E9/D9*100</f>
        <v>68.666068571807799</v>
      </c>
      <c r="I9" s="18">
        <f>I31+I34</f>
        <v>-265335.70000000007</v>
      </c>
      <c r="J9" s="11"/>
      <c r="K9" s="7"/>
      <c r="L9" s="11"/>
      <c r="M9" s="11"/>
    </row>
    <row r="10" spans="1:13" ht="10.199999999999999" customHeight="1">
      <c r="A10" s="68" t="s">
        <v>19</v>
      </c>
      <c r="B10" s="69"/>
      <c r="C10" s="55"/>
      <c r="D10" s="55"/>
      <c r="E10" s="55"/>
      <c r="F10" s="55"/>
      <c r="G10" s="55"/>
      <c r="H10" s="55"/>
      <c r="I10" s="52"/>
      <c r="K10" s="44"/>
    </row>
    <row r="11" spans="1:13" s="9" customFormat="1" ht="43.5" customHeight="1">
      <c r="A11" s="62" t="s">
        <v>12</v>
      </c>
      <c r="B11" s="63"/>
      <c r="C11" s="39">
        <f>SUM(C12:C13)</f>
        <v>51155.6</v>
      </c>
      <c r="D11" s="18">
        <f>D12+D13</f>
        <v>65749.3</v>
      </c>
      <c r="E11" s="18">
        <f>E12+E13</f>
        <v>600</v>
      </c>
      <c r="F11" s="18">
        <f>F12+F13</f>
        <v>600</v>
      </c>
      <c r="G11" s="18">
        <f>G12+G13</f>
        <v>600</v>
      </c>
      <c r="H11" s="19">
        <f>E11/D11*100</f>
        <v>0.91255724395544879</v>
      </c>
      <c r="I11" s="18">
        <f t="shared" ref="I11:I18" si="0">E11-D11</f>
        <v>-65149.3</v>
      </c>
      <c r="J11" s="8"/>
      <c r="K11" s="22"/>
      <c r="L11" s="8"/>
      <c r="M11" s="8"/>
    </row>
    <row r="12" spans="1:13" s="31" customFormat="1" ht="13.2">
      <c r="A12" s="90" t="s">
        <v>3</v>
      </c>
      <c r="B12" s="91"/>
      <c r="C12" s="37">
        <v>201</v>
      </c>
      <c r="D12" s="37">
        <v>6955.4</v>
      </c>
      <c r="E12" s="37">
        <v>600</v>
      </c>
      <c r="F12" s="37">
        <v>600</v>
      </c>
      <c r="G12" s="37">
        <v>600</v>
      </c>
      <c r="H12" s="38">
        <f>E12/D12*100</f>
        <v>8.626391005549646</v>
      </c>
      <c r="I12" s="37">
        <f t="shared" si="0"/>
        <v>-6355.4</v>
      </c>
      <c r="J12" s="29"/>
      <c r="K12" s="30"/>
      <c r="L12" s="29"/>
      <c r="M12" s="29"/>
    </row>
    <row r="13" spans="1:13" s="31" customFormat="1" ht="13.2" customHeight="1">
      <c r="A13" s="64" t="s">
        <v>4</v>
      </c>
      <c r="B13" s="65"/>
      <c r="C13" s="37">
        <f>42801.9+8152.7</f>
        <v>50954.6</v>
      </c>
      <c r="D13" s="37">
        <f>52326.6+6467.3</f>
        <v>58793.9</v>
      </c>
      <c r="E13" s="37">
        <v>0</v>
      </c>
      <c r="F13" s="37">
        <v>0</v>
      </c>
      <c r="G13" s="37">
        <v>0</v>
      </c>
      <c r="H13" s="38">
        <v>0</v>
      </c>
      <c r="I13" s="37">
        <f t="shared" si="0"/>
        <v>-58793.9</v>
      </c>
      <c r="J13" s="29"/>
      <c r="K13" s="30"/>
      <c r="L13" s="29"/>
      <c r="M13" s="29"/>
    </row>
    <row r="14" spans="1:13" s="9" customFormat="1" ht="39.6" customHeight="1">
      <c r="A14" s="62" t="s">
        <v>27</v>
      </c>
      <c r="B14" s="63"/>
      <c r="C14" s="39" t="e">
        <f>SUM(#REF!)</f>
        <v>#REF!</v>
      </c>
      <c r="D14" s="39">
        <v>1905.2</v>
      </c>
      <c r="E14" s="39">
        <v>1547</v>
      </c>
      <c r="F14" s="39">
        <v>1512</v>
      </c>
      <c r="G14" s="39">
        <v>0</v>
      </c>
      <c r="H14" s="19">
        <f>E14/D14*100</f>
        <v>81.198824270417802</v>
      </c>
      <c r="I14" s="18">
        <f t="shared" si="0"/>
        <v>-358.20000000000005</v>
      </c>
      <c r="J14" s="8"/>
      <c r="K14" s="22"/>
      <c r="L14" s="8"/>
      <c r="M14" s="8"/>
    </row>
    <row r="15" spans="1:13" s="9" customFormat="1" ht="42" customHeight="1">
      <c r="A15" s="62" t="s">
        <v>9</v>
      </c>
      <c r="B15" s="63"/>
      <c r="C15" s="39">
        <v>569.9</v>
      </c>
      <c r="D15" s="18">
        <v>1408.3</v>
      </c>
      <c r="E15" s="18">
        <v>943</v>
      </c>
      <c r="F15" s="18">
        <v>972</v>
      </c>
      <c r="G15" s="18">
        <v>972</v>
      </c>
      <c r="H15" s="19">
        <f>E15/D15*100</f>
        <v>66.960164737626926</v>
      </c>
      <c r="I15" s="18">
        <f t="shared" si="0"/>
        <v>-465.29999999999995</v>
      </c>
      <c r="J15" s="33"/>
      <c r="K15" s="22"/>
      <c r="L15" s="8"/>
      <c r="M15" s="8"/>
    </row>
    <row r="16" spans="1:13" s="9" customFormat="1" ht="42" customHeight="1">
      <c r="A16" s="62" t="s">
        <v>10</v>
      </c>
      <c r="B16" s="63"/>
      <c r="C16" s="18">
        <v>0</v>
      </c>
      <c r="D16" s="18">
        <v>150</v>
      </c>
      <c r="E16" s="18">
        <v>1000</v>
      </c>
      <c r="F16" s="18">
        <v>100</v>
      </c>
      <c r="G16" s="18">
        <v>0</v>
      </c>
      <c r="H16" s="19">
        <v>0</v>
      </c>
      <c r="I16" s="18">
        <f t="shared" si="0"/>
        <v>850</v>
      </c>
      <c r="J16" s="8"/>
      <c r="K16" s="22"/>
      <c r="L16" s="8"/>
      <c r="M16" s="8"/>
    </row>
    <row r="17" spans="1:13" s="9" customFormat="1" ht="54.6" hidden="1" customHeight="1">
      <c r="A17" s="62" t="s">
        <v>15</v>
      </c>
      <c r="B17" s="63"/>
      <c r="C17" s="18">
        <v>902.9</v>
      </c>
      <c r="D17" s="18">
        <v>0</v>
      </c>
      <c r="E17" s="18">
        <v>0</v>
      </c>
      <c r="F17" s="18"/>
      <c r="G17" s="18"/>
      <c r="H17" s="19">
        <v>0</v>
      </c>
      <c r="I17" s="18">
        <v>0</v>
      </c>
      <c r="J17" s="8"/>
      <c r="K17" s="22"/>
      <c r="L17" s="8"/>
      <c r="M17" s="8"/>
    </row>
    <row r="18" spans="1:13" s="9" customFormat="1" ht="41.4" customHeight="1">
      <c r="A18" s="62" t="s">
        <v>32</v>
      </c>
      <c r="B18" s="63"/>
      <c r="C18" s="39" t="e">
        <f>#REF!+#REF!</f>
        <v>#REF!</v>
      </c>
      <c r="D18" s="39">
        <v>349515.4</v>
      </c>
      <c r="E18" s="39">
        <v>170232.2</v>
      </c>
      <c r="F18" s="39">
        <v>184405.7</v>
      </c>
      <c r="G18" s="39">
        <v>186302.7</v>
      </c>
      <c r="H18" s="40">
        <f>E18/D18*100</f>
        <v>48.705207266975933</v>
      </c>
      <c r="I18" s="39">
        <f t="shared" si="0"/>
        <v>-179283.20000000001</v>
      </c>
      <c r="J18" s="8"/>
      <c r="K18" s="22"/>
      <c r="L18" s="8"/>
      <c r="M18" s="8"/>
    </row>
    <row r="19" spans="1:13" s="9" customFormat="1" ht="55.5" customHeight="1">
      <c r="A19" s="62" t="s">
        <v>28</v>
      </c>
      <c r="B19" s="63"/>
      <c r="C19" s="39">
        <v>8552.2000000000007</v>
      </c>
      <c r="D19" s="39">
        <v>3792.2</v>
      </c>
      <c r="E19" s="39">
        <v>616.4</v>
      </c>
      <c r="F19" s="39">
        <v>0</v>
      </c>
      <c r="G19" s="39">
        <v>0</v>
      </c>
      <c r="H19" s="40">
        <f t="shared" ref="H19:H24" si="1">E19/D19*100</f>
        <v>16.25441696113074</v>
      </c>
      <c r="I19" s="39">
        <f>E19-D19</f>
        <v>-3175.7999999999997</v>
      </c>
      <c r="J19" s="8"/>
      <c r="K19" s="22"/>
      <c r="L19" s="8"/>
      <c r="M19" s="8"/>
    </row>
    <row r="20" spans="1:13" s="9" customFormat="1" ht="45.6" customHeight="1">
      <c r="A20" s="62" t="s">
        <v>29</v>
      </c>
      <c r="B20" s="63"/>
      <c r="C20" s="39">
        <v>97649.2</v>
      </c>
      <c r="D20" s="39">
        <v>156074.79999999999</v>
      </c>
      <c r="E20" s="39">
        <v>125421.3</v>
      </c>
      <c r="F20" s="39">
        <v>143838.29999999999</v>
      </c>
      <c r="G20" s="39">
        <v>143271.6</v>
      </c>
      <c r="H20" s="40">
        <f t="shared" si="1"/>
        <v>80.359737766763132</v>
      </c>
      <c r="I20" s="39">
        <f>E20-D20</f>
        <v>-30653.499999999985</v>
      </c>
      <c r="J20" s="8"/>
      <c r="K20" s="22"/>
      <c r="L20" s="8"/>
      <c r="M20" s="8"/>
    </row>
    <row r="21" spans="1:13" s="9" customFormat="1" ht="30.45" customHeight="1">
      <c r="A21" s="62" t="s">
        <v>30</v>
      </c>
      <c r="B21" s="63"/>
      <c r="C21" s="39">
        <f>SUM(C22:C23)</f>
        <v>94435.6</v>
      </c>
      <c r="D21" s="39">
        <f>D22+D23</f>
        <v>106895.9</v>
      </c>
      <c r="E21" s="39">
        <f>E22+E23</f>
        <v>103105.5</v>
      </c>
      <c r="F21" s="39">
        <f>F22+F23</f>
        <v>110650.79999999999</v>
      </c>
      <c r="G21" s="39">
        <f>G22+G23</f>
        <v>116122.5</v>
      </c>
      <c r="H21" s="40">
        <f t="shared" si="1"/>
        <v>96.454120317056137</v>
      </c>
      <c r="I21" s="39">
        <f>E21-D21</f>
        <v>-3790.3999999999942</v>
      </c>
      <c r="J21" s="8"/>
      <c r="K21" s="22"/>
      <c r="L21" s="8"/>
      <c r="M21" s="8"/>
    </row>
    <row r="22" spans="1:13" s="31" customFormat="1" ht="13.8">
      <c r="A22" s="64" t="s">
        <v>3</v>
      </c>
      <c r="B22" s="65"/>
      <c r="C22" s="37">
        <v>76818.3</v>
      </c>
      <c r="D22" s="42">
        <v>92455.3</v>
      </c>
      <c r="E22" s="45">
        <v>80356.899999999994</v>
      </c>
      <c r="F22" s="42">
        <v>85714.2</v>
      </c>
      <c r="G22" s="42">
        <v>92038.399999999994</v>
      </c>
      <c r="H22" s="43">
        <f t="shared" si="1"/>
        <v>86.914325084662522</v>
      </c>
      <c r="I22" s="42">
        <f>E22-D22</f>
        <v>-12098.400000000009</v>
      </c>
      <c r="J22" s="29"/>
      <c r="K22" s="30"/>
      <c r="L22" s="29"/>
      <c r="M22" s="29"/>
    </row>
    <row r="23" spans="1:13" s="31" customFormat="1" ht="13.8">
      <c r="A23" s="64" t="s">
        <v>4</v>
      </c>
      <c r="B23" s="65"/>
      <c r="C23" s="37">
        <f>1692.6+5850+650+9424.7</f>
        <v>17617.300000000003</v>
      </c>
      <c r="D23" s="42">
        <f>5035.9+1122.4+8282.3</f>
        <v>14440.599999999999</v>
      </c>
      <c r="E23" s="45">
        <v>22748.6</v>
      </c>
      <c r="F23" s="42">
        <v>24936.6</v>
      </c>
      <c r="G23" s="42">
        <v>24084.1</v>
      </c>
      <c r="H23" s="43">
        <f t="shared" si="1"/>
        <v>157.53223550267995</v>
      </c>
      <c r="I23" s="42">
        <f t="shared" ref="I23" si="2">E23-D23</f>
        <v>8308</v>
      </c>
      <c r="J23" s="29"/>
      <c r="K23" s="30"/>
      <c r="L23" s="29"/>
      <c r="M23" s="29"/>
    </row>
    <row r="24" spans="1:13" s="9" customFormat="1" ht="51" customHeight="1">
      <c r="A24" s="62" t="s">
        <v>31</v>
      </c>
      <c r="B24" s="63"/>
      <c r="C24" s="39" t="e">
        <f>SUM(#REF!)</f>
        <v>#REF!</v>
      </c>
      <c r="D24" s="39">
        <v>48223.6</v>
      </c>
      <c r="E24" s="39">
        <v>44384.800000000003</v>
      </c>
      <c r="F24" s="39">
        <v>55695.5</v>
      </c>
      <c r="G24" s="39">
        <v>56775.5</v>
      </c>
      <c r="H24" s="40">
        <f t="shared" si="1"/>
        <v>92.039582279215992</v>
      </c>
      <c r="I24" s="39">
        <f>E24-D24</f>
        <v>-3838.7999999999956</v>
      </c>
      <c r="J24" s="8"/>
      <c r="K24" s="22"/>
      <c r="L24" s="8"/>
      <c r="M24" s="8"/>
    </row>
    <row r="25" spans="1:13" ht="38.700000000000003" hidden="1" customHeight="1">
      <c r="A25" s="66"/>
      <c r="B25" s="67"/>
      <c r="C25" s="41"/>
      <c r="D25" s="20"/>
      <c r="E25" s="20"/>
      <c r="F25" s="20"/>
      <c r="G25" s="20"/>
      <c r="H25" s="21"/>
      <c r="I25" s="20"/>
      <c r="K25" s="7"/>
    </row>
    <row r="26" spans="1:13" ht="47.4" customHeight="1">
      <c r="A26" s="62" t="s">
        <v>11</v>
      </c>
      <c r="B26" s="63"/>
      <c r="C26" s="39">
        <v>100</v>
      </c>
      <c r="D26" s="39">
        <v>70</v>
      </c>
      <c r="E26" s="39">
        <v>70</v>
      </c>
      <c r="F26" s="39">
        <v>70</v>
      </c>
      <c r="G26" s="39">
        <v>70</v>
      </c>
      <c r="H26" s="40">
        <f t="shared" ref="H26:H34" si="3">E26/D26*100</f>
        <v>100</v>
      </c>
      <c r="I26" s="39">
        <f t="shared" ref="I26:I34" si="4">E26-D26</f>
        <v>0</v>
      </c>
      <c r="K26" s="7"/>
    </row>
    <row r="27" spans="1:13" ht="84" customHeight="1">
      <c r="A27" s="62" t="s">
        <v>17</v>
      </c>
      <c r="B27" s="63"/>
      <c r="C27" s="39">
        <v>0</v>
      </c>
      <c r="D27" s="39">
        <v>248</v>
      </c>
      <c r="E27" s="39">
        <v>297.60000000000002</v>
      </c>
      <c r="F27" s="39">
        <v>350</v>
      </c>
      <c r="G27" s="39">
        <v>350</v>
      </c>
      <c r="H27" s="40">
        <f t="shared" si="3"/>
        <v>120.00000000000001</v>
      </c>
      <c r="I27" s="39">
        <f t="shared" si="4"/>
        <v>49.600000000000023</v>
      </c>
      <c r="K27" s="7"/>
    </row>
    <row r="28" spans="1:13" ht="46.5" customHeight="1">
      <c r="A28" s="62" t="s">
        <v>20</v>
      </c>
      <c r="B28" s="63"/>
      <c r="C28" s="39">
        <f>SUM(C29:C30)</f>
        <v>0</v>
      </c>
      <c r="D28" s="39">
        <f>SUM(D29:D30)</f>
        <v>0</v>
      </c>
      <c r="E28" s="39">
        <f>SUM(E29:E30)</f>
        <v>3134.2000000000003</v>
      </c>
      <c r="F28" s="39">
        <f>SUM(F29:F30)</f>
        <v>0</v>
      </c>
      <c r="G28" s="39">
        <f>SUM(G29:G30)</f>
        <v>0</v>
      </c>
      <c r="H28" s="40">
        <v>0</v>
      </c>
      <c r="I28" s="39">
        <f t="shared" si="4"/>
        <v>3134.2000000000003</v>
      </c>
      <c r="K28" s="7"/>
    </row>
    <row r="29" spans="1:13" ht="22.5" customHeight="1">
      <c r="A29" s="64" t="s">
        <v>3</v>
      </c>
      <c r="B29" s="65"/>
      <c r="C29" s="42">
        <v>0</v>
      </c>
      <c r="D29" s="42">
        <v>0</v>
      </c>
      <c r="E29" s="42">
        <v>307.3</v>
      </c>
      <c r="F29" s="42">
        <v>0</v>
      </c>
      <c r="G29" s="42">
        <v>0</v>
      </c>
      <c r="H29" s="53">
        <v>0</v>
      </c>
      <c r="I29" s="32">
        <f t="shared" si="4"/>
        <v>307.3</v>
      </c>
      <c r="K29" s="7"/>
    </row>
    <row r="30" spans="1:13" ht="18.75" customHeight="1">
      <c r="A30" s="64" t="s">
        <v>4</v>
      </c>
      <c r="B30" s="65"/>
      <c r="C30" s="42">
        <v>0</v>
      </c>
      <c r="D30" s="42">
        <v>0</v>
      </c>
      <c r="E30" s="42">
        <v>2826.9</v>
      </c>
      <c r="F30" s="42">
        <v>0</v>
      </c>
      <c r="G30" s="42">
        <v>0</v>
      </c>
      <c r="H30" s="53">
        <v>0</v>
      </c>
      <c r="I30" s="32">
        <f t="shared" si="4"/>
        <v>2826.9</v>
      </c>
      <c r="K30" s="7"/>
    </row>
    <row r="31" spans="1:13" s="4" customFormat="1" ht="15.75" customHeight="1">
      <c r="A31" s="92" t="s">
        <v>6</v>
      </c>
      <c r="B31" s="93"/>
      <c r="C31" s="48" t="e">
        <f>C11+C14+C15+C16+C17+C18+C19+C20+C21+C24+C26</f>
        <v>#REF!</v>
      </c>
      <c r="D31" s="23">
        <f>D11+D14+D15+D16+D18+D19+D20+D21+D24+D26+D27+D28</f>
        <v>734032.7</v>
      </c>
      <c r="E31" s="23">
        <f>E11+E14+E15+E16+E18+E19+E20+E21+E24+E26+E27+E28</f>
        <v>451352</v>
      </c>
      <c r="F31" s="23">
        <f>F11+F14+F15+F16+F18+F19+F20+F21+F24+F26+F27+F28</f>
        <v>498194.3</v>
      </c>
      <c r="G31" s="23">
        <f>G11+G14+G15+G16+G18+G19+G20+G21+G24+G26+G27+G28</f>
        <v>504464.30000000005</v>
      </c>
      <c r="H31" s="24">
        <f t="shared" si="3"/>
        <v>61.489358716580341</v>
      </c>
      <c r="I31" s="23">
        <f t="shared" si="4"/>
        <v>-282680.69999999995</v>
      </c>
      <c r="J31" s="3"/>
      <c r="K31" s="25"/>
    </row>
    <row r="32" spans="1:13" s="4" customFormat="1" ht="18" customHeight="1">
      <c r="A32" s="64" t="s">
        <v>3</v>
      </c>
      <c r="B32" s="65"/>
      <c r="C32" s="42" t="e">
        <f>C12+#REF!+C15+C16+C17+#REF!+C19+C20+C22+#REF!+C26</f>
        <v>#REF!</v>
      </c>
      <c r="D32" s="45">
        <f>D12+D14+D15+D16+D18+D19+D20+D22+D24+D26+D27+D29</f>
        <v>660798.20000000007</v>
      </c>
      <c r="E32" s="45">
        <f>E12+E14+E15+E16+E18+E19+E20+E22+E24+E26+E27+E29</f>
        <v>425776.5</v>
      </c>
      <c r="F32" s="45">
        <f>F12+F14+F15+F16+F18+F19+F20+F22+F24+F26+F27+F29</f>
        <v>473257.7</v>
      </c>
      <c r="G32" s="45">
        <f>G12+G14+G15+G16+G18+G19+G20+G22+G24+G26+G27+G29</f>
        <v>480380.20000000007</v>
      </c>
      <c r="H32" s="34">
        <f t="shared" si="3"/>
        <v>64.433665224875</v>
      </c>
      <c r="I32" s="45">
        <f t="shared" si="4"/>
        <v>-235021.70000000007</v>
      </c>
      <c r="J32" s="3"/>
      <c r="K32" s="25"/>
    </row>
    <row r="33" spans="1:13" s="4" customFormat="1" ht="18.75" customHeight="1">
      <c r="A33" s="64" t="s">
        <v>4</v>
      </c>
      <c r="B33" s="65"/>
      <c r="C33" s="42" t="e">
        <f>#REF!+C23+#REF!+#REF!+C13</f>
        <v>#REF!</v>
      </c>
      <c r="D33" s="42">
        <f>D13+D23+D30</f>
        <v>73234.5</v>
      </c>
      <c r="E33" s="42">
        <f>E13+E23+E30</f>
        <v>25575.5</v>
      </c>
      <c r="F33" s="42">
        <f>F13+F23+F30</f>
        <v>24936.6</v>
      </c>
      <c r="G33" s="42">
        <f>G13+G23+G30</f>
        <v>24084.1</v>
      </c>
      <c r="H33" s="34">
        <f t="shared" si="3"/>
        <v>34.922748158313368</v>
      </c>
      <c r="I33" s="45">
        <f t="shared" si="4"/>
        <v>-47659</v>
      </c>
      <c r="J33" s="3"/>
      <c r="K33" s="25"/>
    </row>
    <row r="34" spans="1:13" s="4" customFormat="1" ht="16.2">
      <c r="A34" s="92" t="s">
        <v>5</v>
      </c>
      <c r="B34" s="93"/>
      <c r="C34" s="48" t="e">
        <f>C9-C31</f>
        <v>#REF!</v>
      </c>
      <c r="D34" s="48">
        <f>D9-D31</f>
        <v>112767.20000000007</v>
      </c>
      <c r="E34" s="48">
        <f>E9-E31</f>
        <v>130112.19999999995</v>
      </c>
      <c r="F34" s="60">
        <f>F9-F31-F35</f>
        <v>58677.800000000061</v>
      </c>
      <c r="G34" s="60">
        <f>G9-G31-G35</f>
        <v>54552.099999999977</v>
      </c>
      <c r="H34" s="24">
        <f t="shared" si="3"/>
        <v>115.38124561042562</v>
      </c>
      <c r="I34" s="23">
        <f t="shared" si="4"/>
        <v>17344.999999999884</v>
      </c>
      <c r="J34" s="3"/>
      <c r="K34" s="25"/>
    </row>
    <row r="35" spans="1:13" s="4" customFormat="1" ht="21" customHeight="1">
      <c r="A35" s="92" t="s">
        <v>21</v>
      </c>
      <c r="B35" s="94"/>
      <c r="C35" s="48">
        <v>0</v>
      </c>
      <c r="D35" s="48">
        <v>0</v>
      </c>
      <c r="E35" s="48">
        <v>0</v>
      </c>
      <c r="F35" s="48">
        <v>13555.7</v>
      </c>
      <c r="G35" s="48">
        <v>27982.5</v>
      </c>
      <c r="H35" s="24">
        <v>0</v>
      </c>
      <c r="I35" s="23">
        <v>0</v>
      </c>
      <c r="J35" s="3"/>
      <c r="K35" s="25"/>
    </row>
    <row r="36" spans="1:13" ht="15.6">
      <c r="A36" s="88" t="s">
        <v>16</v>
      </c>
      <c r="B36" s="89"/>
      <c r="C36" s="49">
        <v>10294.200000000001</v>
      </c>
      <c r="D36" s="46">
        <v>-70641.600000000006</v>
      </c>
      <c r="E36" s="46">
        <v>-48348.7</v>
      </c>
      <c r="F36" s="46">
        <v>-48447.1</v>
      </c>
      <c r="G36" s="46">
        <v>-50000.6</v>
      </c>
      <c r="H36" s="26">
        <v>0</v>
      </c>
      <c r="I36" s="27">
        <v>0</v>
      </c>
      <c r="J36" s="2"/>
      <c r="K36" s="2"/>
      <c r="L36" s="2"/>
      <c r="M36" s="2"/>
    </row>
    <row r="37" spans="1:13">
      <c r="B37" s="28"/>
      <c r="C37" s="50"/>
      <c r="D37" s="6"/>
      <c r="E37" s="6"/>
      <c r="F37" s="6"/>
      <c r="G37" s="6"/>
      <c r="J37" s="2"/>
      <c r="K37" s="2"/>
      <c r="L37" s="2"/>
      <c r="M37" s="2"/>
    </row>
    <row r="38" spans="1:13">
      <c r="B38" s="28"/>
      <c r="C38" s="50"/>
      <c r="D38" s="6"/>
      <c r="E38" s="6"/>
      <c r="F38" s="6"/>
      <c r="G38" s="6"/>
      <c r="J38" s="2"/>
      <c r="K38" s="2"/>
      <c r="L38" s="2"/>
      <c r="M38" s="2"/>
    </row>
    <row r="39" spans="1:13">
      <c r="B39" s="28"/>
      <c r="C39" s="50"/>
      <c r="D39" s="6"/>
      <c r="E39" s="6"/>
      <c r="F39" s="6"/>
      <c r="G39" s="6"/>
      <c r="J39" s="2"/>
      <c r="K39" s="2"/>
      <c r="L39" s="2"/>
      <c r="M39" s="2"/>
    </row>
    <row r="40" spans="1:13">
      <c r="C40" s="50"/>
      <c r="D40" s="6"/>
      <c r="E40" s="6"/>
      <c r="F40" s="6"/>
      <c r="G40" s="6"/>
      <c r="J40" s="2"/>
      <c r="K40" s="2"/>
      <c r="L40" s="2"/>
      <c r="M40" s="2"/>
    </row>
    <row r="41" spans="1:13">
      <c r="J41" s="2"/>
      <c r="K41" s="2"/>
      <c r="L41" s="2"/>
      <c r="M41" s="2"/>
    </row>
  </sheetData>
  <mergeCells count="39">
    <mergeCell ref="A32:B32"/>
    <mergeCell ref="A33:B33"/>
    <mergeCell ref="A34:B34"/>
    <mergeCell ref="A35:B35"/>
    <mergeCell ref="A36:B36"/>
    <mergeCell ref="A31:B31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19:B19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E2:I2"/>
    <mergeCell ref="A3:I3"/>
    <mergeCell ref="A5:B7"/>
    <mergeCell ref="C5:C7"/>
    <mergeCell ref="D5:D7"/>
    <mergeCell ref="E5:G5"/>
    <mergeCell ref="H5:I6"/>
    <mergeCell ref="E6:E7"/>
    <mergeCell ref="F6:F7"/>
    <mergeCell ref="G6:G7"/>
  </mergeCells>
  <pageMargins left="0.43307086614173229" right="0.19685039370078741" top="0.27559055118110237" bottom="0.27559055118110237" header="0.31496062992125984" footer="0.31496062992125984"/>
  <pageSetup paperSize="9" scale="76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1"/>
  <sheetViews>
    <sheetView tabSelected="1" workbookViewId="0">
      <selection activeCell="E32" sqref="E32"/>
    </sheetView>
  </sheetViews>
  <sheetFormatPr defaultColWidth="20.5546875" defaultRowHeight="10.199999999999999"/>
  <cols>
    <col min="1" max="1" width="20.5546875" style="5"/>
    <col min="2" max="2" width="36.5546875" style="2" customWidth="1"/>
    <col min="3" max="3" width="14.5546875" style="47" hidden="1" customWidth="1"/>
    <col min="4" max="4" width="12.6640625" style="2" customWidth="1"/>
    <col min="5" max="5" width="12.44140625" style="2" customWidth="1"/>
    <col min="6" max="6" width="12.21875" style="2" customWidth="1"/>
    <col min="7" max="7" width="12.109375" style="2" customWidth="1"/>
    <col min="8" max="8" width="8.33203125" style="2" customWidth="1"/>
    <col min="9" max="9" width="12.77734375" style="2" customWidth="1"/>
    <col min="10" max="13" width="20.5546875" style="1"/>
    <col min="14" max="16384" width="20.5546875" style="2"/>
  </cols>
  <sheetData>
    <row r="1" spans="1:13" ht="13.2">
      <c r="I1" s="36" t="s">
        <v>42</v>
      </c>
      <c r="J1" s="35"/>
      <c r="K1" s="35"/>
    </row>
    <row r="2" spans="1:13" ht="0.6" customHeight="1">
      <c r="E2" s="70"/>
      <c r="F2" s="70"/>
      <c r="G2" s="70"/>
      <c r="H2" s="70"/>
      <c r="I2" s="70"/>
      <c r="J2" s="2"/>
      <c r="K2" s="2"/>
    </row>
    <row r="3" spans="1:13" ht="35.4" customHeight="1">
      <c r="A3" s="77" t="s">
        <v>26</v>
      </c>
      <c r="B3" s="77"/>
      <c r="C3" s="77"/>
      <c r="D3" s="77"/>
      <c r="E3" s="77"/>
      <c r="F3" s="77"/>
      <c r="G3" s="77"/>
      <c r="H3" s="77"/>
      <c r="I3" s="77"/>
    </row>
    <row r="4" spans="1:13" ht="15" customHeight="1">
      <c r="H4" s="12"/>
      <c r="I4" s="13" t="s">
        <v>0</v>
      </c>
    </row>
    <row r="5" spans="1:13" s="15" customFormat="1" ht="16.8" customHeight="1">
      <c r="A5" s="78" t="s">
        <v>1</v>
      </c>
      <c r="B5" s="78"/>
      <c r="C5" s="79" t="s">
        <v>13</v>
      </c>
      <c r="D5" s="80" t="s">
        <v>14</v>
      </c>
      <c r="E5" s="85" t="s">
        <v>22</v>
      </c>
      <c r="F5" s="86"/>
      <c r="G5" s="87"/>
      <c r="H5" s="73" t="s">
        <v>18</v>
      </c>
      <c r="I5" s="74"/>
      <c r="J5" s="14"/>
      <c r="K5" s="14"/>
      <c r="L5" s="14"/>
      <c r="M5" s="14"/>
    </row>
    <row r="6" spans="1:13" s="15" customFormat="1" ht="34.799999999999997" customHeight="1">
      <c r="A6" s="78"/>
      <c r="B6" s="78"/>
      <c r="C6" s="79"/>
      <c r="D6" s="80"/>
      <c r="E6" s="83" t="s">
        <v>23</v>
      </c>
      <c r="F6" s="83" t="s">
        <v>24</v>
      </c>
      <c r="G6" s="83" t="s">
        <v>25</v>
      </c>
      <c r="H6" s="75"/>
      <c r="I6" s="76"/>
      <c r="J6" s="14"/>
      <c r="K6" s="14"/>
      <c r="L6" s="14"/>
      <c r="M6" s="14"/>
    </row>
    <row r="7" spans="1:13" s="15" customFormat="1" ht="13.2">
      <c r="A7" s="78"/>
      <c r="B7" s="78"/>
      <c r="C7" s="79"/>
      <c r="D7" s="80"/>
      <c r="E7" s="84"/>
      <c r="F7" s="84"/>
      <c r="G7" s="84"/>
      <c r="H7" s="16" t="s">
        <v>2</v>
      </c>
      <c r="I7" s="17" t="s">
        <v>0</v>
      </c>
      <c r="J7" s="14"/>
      <c r="K7" s="14"/>
      <c r="L7" s="14"/>
      <c r="M7" s="14"/>
    </row>
    <row r="8" spans="1:13" s="15" customFormat="1" ht="9" customHeight="1">
      <c r="A8" s="81">
        <v>1</v>
      </c>
      <c r="B8" s="82"/>
      <c r="C8" s="56"/>
      <c r="D8" s="57">
        <v>2</v>
      </c>
      <c r="E8" s="57">
        <v>3</v>
      </c>
      <c r="F8" s="57">
        <v>4</v>
      </c>
      <c r="G8" s="57">
        <v>5</v>
      </c>
      <c r="H8" s="58">
        <v>6</v>
      </c>
      <c r="I8" s="59">
        <v>7</v>
      </c>
      <c r="J8" s="14"/>
      <c r="K8" s="14"/>
      <c r="L8" s="14"/>
      <c r="M8" s="14"/>
    </row>
    <row r="9" spans="1:13" s="10" customFormat="1" ht="15.6">
      <c r="A9" s="71" t="s">
        <v>8</v>
      </c>
      <c r="B9" s="72"/>
      <c r="C9" s="39">
        <v>625828</v>
      </c>
      <c r="D9" s="18">
        <v>846799.9</v>
      </c>
      <c r="E9" s="18">
        <v>581464.19999999995</v>
      </c>
      <c r="F9" s="18">
        <v>570427.80000000005</v>
      </c>
      <c r="G9" s="18">
        <v>586998.9</v>
      </c>
      <c r="H9" s="19">
        <f>E9/D9*100</f>
        <v>68.666068571807799</v>
      </c>
      <c r="I9" s="18">
        <f>I31+I34</f>
        <v>-265335.70000000007</v>
      </c>
      <c r="J9" s="11"/>
      <c r="K9" s="7"/>
      <c r="L9" s="11"/>
      <c r="M9" s="11"/>
    </row>
    <row r="10" spans="1:13" ht="10.199999999999999" customHeight="1">
      <c r="A10" s="68" t="s">
        <v>19</v>
      </c>
      <c r="B10" s="69"/>
      <c r="C10" s="61"/>
      <c r="D10" s="61"/>
      <c r="E10" s="61"/>
      <c r="F10" s="61"/>
      <c r="G10" s="61"/>
      <c r="H10" s="61"/>
      <c r="I10" s="52"/>
      <c r="K10" s="44"/>
    </row>
    <row r="11" spans="1:13" s="9" customFormat="1" ht="43.5" customHeight="1">
      <c r="A11" s="62" t="s">
        <v>12</v>
      </c>
      <c r="B11" s="63"/>
      <c r="C11" s="39">
        <f>SUM(C12:C13)</f>
        <v>51155.6</v>
      </c>
      <c r="D11" s="18">
        <f>D12+D13</f>
        <v>65749.3</v>
      </c>
      <c r="E11" s="18">
        <f>E12+E13</f>
        <v>600</v>
      </c>
      <c r="F11" s="18">
        <f>F12+F13</f>
        <v>600</v>
      </c>
      <c r="G11" s="18">
        <f>G12+G13</f>
        <v>600</v>
      </c>
      <c r="H11" s="19">
        <f>E11/D11*100</f>
        <v>0.91255724395544879</v>
      </c>
      <c r="I11" s="18">
        <f t="shared" ref="I11:I18" si="0">E11-D11</f>
        <v>-65149.3</v>
      </c>
      <c r="J11" s="8"/>
      <c r="K11" s="22"/>
      <c r="L11" s="8"/>
      <c r="M11" s="8"/>
    </row>
    <row r="12" spans="1:13" s="31" customFormat="1" ht="13.2">
      <c r="A12" s="90" t="s">
        <v>3</v>
      </c>
      <c r="B12" s="91"/>
      <c r="C12" s="37">
        <v>201</v>
      </c>
      <c r="D12" s="37">
        <v>6955.4</v>
      </c>
      <c r="E12" s="37">
        <v>600</v>
      </c>
      <c r="F12" s="37">
        <v>600</v>
      </c>
      <c r="G12" s="37">
        <v>600</v>
      </c>
      <c r="H12" s="38">
        <f>E12/D12*100</f>
        <v>8.626391005549646</v>
      </c>
      <c r="I12" s="37">
        <f t="shared" si="0"/>
        <v>-6355.4</v>
      </c>
      <c r="J12" s="29"/>
      <c r="K12" s="30"/>
      <c r="L12" s="29"/>
      <c r="M12" s="29"/>
    </row>
    <row r="13" spans="1:13" s="31" customFormat="1" ht="13.2" customHeight="1">
      <c r="A13" s="64" t="s">
        <v>4</v>
      </c>
      <c r="B13" s="65"/>
      <c r="C13" s="37">
        <f>42801.9+8152.7</f>
        <v>50954.6</v>
      </c>
      <c r="D13" s="37">
        <f>52326.6+6467.3</f>
        <v>58793.9</v>
      </c>
      <c r="E13" s="37">
        <v>0</v>
      </c>
      <c r="F13" s="37">
        <v>0</v>
      </c>
      <c r="G13" s="37">
        <v>0</v>
      </c>
      <c r="H13" s="38">
        <v>0</v>
      </c>
      <c r="I13" s="37">
        <f t="shared" si="0"/>
        <v>-58793.9</v>
      </c>
      <c r="J13" s="29"/>
      <c r="K13" s="30"/>
      <c r="L13" s="29"/>
      <c r="M13" s="29"/>
    </row>
    <row r="14" spans="1:13" s="9" customFormat="1" ht="39.6" customHeight="1">
      <c r="A14" s="62" t="s">
        <v>33</v>
      </c>
      <c r="B14" s="63"/>
      <c r="C14" s="39" t="e">
        <f>SUM(#REF!)</f>
        <v>#REF!</v>
      </c>
      <c r="D14" s="39">
        <v>1905.2</v>
      </c>
      <c r="E14" s="39">
        <v>1547</v>
      </c>
      <c r="F14" s="39">
        <v>1512</v>
      </c>
      <c r="G14" s="39">
        <v>0</v>
      </c>
      <c r="H14" s="19">
        <f>E14/D14*100</f>
        <v>81.198824270417802</v>
      </c>
      <c r="I14" s="18">
        <f t="shared" si="0"/>
        <v>-358.20000000000005</v>
      </c>
      <c r="J14" s="8"/>
      <c r="K14" s="22"/>
      <c r="L14" s="8"/>
      <c r="M14" s="8"/>
    </row>
    <row r="15" spans="1:13" s="9" customFormat="1" ht="55.95" customHeight="1">
      <c r="A15" s="62" t="s">
        <v>34</v>
      </c>
      <c r="B15" s="63"/>
      <c r="C15" s="39">
        <v>569.9</v>
      </c>
      <c r="D15" s="18">
        <v>1408.3</v>
      </c>
      <c r="E15" s="18">
        <v>943</v>
      </c>
      <c r="F15" s="18">
        <v>972</v>
      </c>
      <c r="G15" s="18">
        <v>972</v>
      </c>
      <c r="H15" s="19">
        <f>E15/D15*100</f>
        <v>66.960164737626926</v>
      </c>
      <c r="I15" s="18">
        <f t="shared" si="0"/>
        <v>-465.29999999999995</v>
      </c>
      <c r="J15" s="33"/>
      <c r="K15" s="22"/>
      <c r="L15" s="8"/>
      <c r="M15" s="8"/>
    </row>
    <row r="16" spans="1:13" s="9" customFormat="1" ht="42" customHeight="1">
      <c r="A16" s="62" t="s">
        <v>35</v>
      </c>
      <c r="B16" s="63"/>
      <c r="C16" s="18">
        <v>0</v>
      </c>
      <c r="D16" s="18">
        <v>150</v>
      </c>
      <c r="E16" s="18">
        <v>1000</v>
      </c>
      <c r="F16" s="18">
        <v>100</v>
      </c>
      <c r="G16" s="18">
        <v>0</v>
      </c>
      <c r="H16" s="19">
        <v>0</v>
      </c>
      <c r="I16" s="18">
        <f t="shared" si="0"/>
        <v>850</v>
      </c>
      <c r="J16" s="8"/>
      <c r="K16" s="22"/>
      <c r="L16" s="8"/>
      <c r="M16" s="8"/>
    </row>
    <row r="17" spans="1:13" s="9" customFormat="1" ht="54.6" hidden="1" customHeight="1">
      <c r="A17" s="62" t="s">
        <v>15</v>
      </c>
      <c r="B17" s="63"/>
      <c r="C17" s="18">
        <v>902.9</v>
      </c>
      <c r="D17" s="18">
        <v>0</v>
      </c>
      <c r="E17" s="18">
        <v>0</v>
      </c>
      <c r="F17" s="18"/>
      <c r="G17" s="18"/>
      <c r="H17" s="19">
        <v>0</v>
      </c>
      <c r="I17" s="18">
        <v>0</v>
      </c>
      <c r="J17" s="8"/>
      <c r="K17" s="22"/>
      <c r="L17" s="8"/>
      <c r="M17" s="8"/>
    </row>
    <row r="18" spans="1:13" s="9" customFormat="1" ht="41.4" customHeight="1">
      <c r="A18" s="62" t="s">
        <v>36</v>
      </c>
      <c r="B18" s="63"/>
      <c r="C18" s="39" t="e">
        <f>#REF!+#REF!</f>
        <v>#REF!</v>
      </c>
      <c r="D18" s="39">
        <v>349515.4</v>
      </c>
      <c r="E18" s="39">
        <v>170232.2</v>
      </c>
      <c r="F18" s="39">
        <v>184405.7</v>
      </c>
      <c r="G18" s="39">
        <v>186302.7</v>
      </c>
      <c r="H18" s="40">
        <f>E18/D18*100</f>
        <v>48.705207266975933</v>
      </c>
      <c r="I18" s="39">
        <f t="shared" si="0"/>
        <v>-179283.20000000001</v>
      </c>
      <c r="J18" s="8"/>
      <c r="K18" s="22"/>
      <c r="L18" s="8"/>
      <c r="M18" s="8"/>
    </row>
    <row r="19" spans="1:13" s="9" customFormat="1" ht="55.5" customHeight="1">
      <c r="A19" s="62" t="s">
        <v>37</v>
      </c>
      <c r="B19" s="63"/>
      <c r="C19" s="39">
        <v>8552.2000000000007</v>
      </c>
      <c r="D19" s="39">
        <v>3792.2</v>
      </c>
      <c r="E19" s="39">
        <v>616.4</v>
      </c>
      <c r="F19" s="39">
        <v>0</v>
      </c>
      <c r="G19" s="39">
        <v>0</v>
      </c>
      <c r="H19" s="40">
        <f t="shared" ref="H19:H24" si="1">E19/D19*100</f>
        <v>16.25441696113074</v>
      </c>
      <c r="I19" s="39">
        <f>E19-D19</f>
        <v>-3175.7999999999997</v>
      </c>
      <c r="J19" s="8"/>
      <c r="K19" s="22"/>
      <c r="L19" s="8"/>
      <c r="M19" s="8"/>
    </row>
    <row r="20" spans="1:13" s="9" customFormat="1" ht="55.95" customHeight="1">
      <c r="A20" s="62" t="s">
        <v>38</v>
      </c>
      <c r="B20" s="63"/>
      <c r="C20" s="39">
        <v>97649.2</v>
      </c>
      <c r="D20" s="39">
        <v>156074.79999999999</v>
      </c>
      <c r="E20" s="39">
        <v>121015.7</v>
      </c>
      <c r="F20" s="39">
        <v>143838.29999999999</v>
      </c>
      <c r="G20" s="39">
        <v>143271.6</v>
      </c>
      <c r="H20" s="40">
        <f t="shared" si="1"/>
        <v>77.536988674661117</v>
      </c>
      <c r="I20" s="39">
        <f>E20-D20</f>
        <v>-35059.099999999991</v>
      </c>
      <c r="J20" s="8"/>
      <c r="K20" s="22"/>
      <c r="L20" s="8"/>
      <c r="M20" s="8"/>
    </row>
    <row r="21" spans="1:13" s="9" customFormat="1" ht="30.45" customHeight="1">
      <c r="A21" s="62" t="s">
        <v>30</v>
      </c>
      <c r="B21" s="63"/>
      <c r="C21" s="39">
        <f>SUM(C22:C23)</f>
        <v>94435.6</v>
      </c>
      <c r="D21" s="39">
        <f>D22+D23</f>
        <v>106895.9</v>
      </c>
      <c r="E21" s="39">
        <f>E22+E23</f>
        <v>103105.5</v>
      </c>
      <c r="F21" s="39">
        <f>F22+F23</f>
        <v>110650.79999999999</v>
      </c>
      <c r="G21" s="39">
        <f>G22+G23</f>
        <v>116122.5</v>
      </c>
      <c r="H21" s="40">
        <f t="shared" si="1"/>
        <v>96.454120317056137</v>
      </c>
      <c r="I21" s="39">
        <f>E21-D21</f>
        <v>-3790.3999999999942</v>
      </c>
      <c r="J21" s="8"/>
      <c r="K21" s="22"/>
      <c r="L21" s="8"/>
      <c r="M21" s="8"/>
    </row>
    <row r="22" spans="1:13" s="31" customFormat="1" ht="13.8">
      <c r="A22" s="64" t="s">
        <v>3</v>
      </c>
      <c r="B22" s="65"/>
      <c r="C22" s="37">
        <v>76818.3</v>
      </c>
      <c r="D22" s="42">
        <v>92455.3</v>
      </c>
      <c r="E22" s="45">
        <v>80356.899999999994</v>
      </c>
      <c r="F22" s="42">
        <v>85714.2</v>
      </c>
      <c r="G22" s="42">
        <v>92038.399999999994</v>
      </c>
      <c r="H22" s="43">
        <f t="shared" si="1"/>
        <v>86.914325084662522</v>
      </c>
      <c r="I22" s="42">
        <f>E22-D22</f>
        <v>-12098.400000000009</v>
      </c>
      <c r="J22" s="29"/>
      <c r="K22" s="30"/>
      <c r="L22" s="29"/>
      <c r="M22" s="29"/>
    </row>
    <row r="23" spans="1:13" s="31" customFormat="1" ht="13.8">
      <c r="A23" s="64" t="s">
        <v>4</v>
      </c>
      <c r="B23" s="65"/>
      <c r="C23" s="37">
        <f>1692.6+5850+650+9424.7</f>
        <v>17617.300000000003</v>
      </c>
      <c r="D23" s="42">
        <f>5035.9+1122.4+8282.3</f>
        <v>14440.599999999999</v>
      </c>
      <c r="E23" s="45">
        <v>22748.6</v>
      </c>
      <c r="F23" s="42">
        <v>24936.6</v>
      </c>
      <c r="G23" s="42">
        <v>24084.1</v>
      </c>
      <c r="H23" s="43">
        <f t="shared" si="1"/>
        <v>157.53223550267995</v>
      </c>
      <c r="I23" s="42">
        <f t="shared" ref="I23" si="2">E23-D23</f>
        <v>8308</v>
      </c>
      <c r="J23" s="29"/>
      <c r="K23" s="30"/>
      <c r="L23" s="29"/>
      <c r="M23" s="29"/>
    </row>
    <row r="24" spans="1:13" s="9" customFormat="1" ht="51" customHeight="1">
      <c r="A24" s="62" t="s">
        <v>39</v>
      </c>
      <c r="B24" s="63"/>
      <c r="C24" s="39" t="e">
        <f>SUM(#REF!)</f>
        <v>#REF!</v>
      </c>
      <c r="D24" s="39">
        <v>48223.6</v>
      </c>
      <c r="E24" s="39">
        <v>44384.800000000003</v>
      </c>
      <c r="F24" s="39">
        <v>55695.5</v>
      </c>
      <c r="G24" s="39">
        <v>56775.5</v>
      </c>
      <c r="H24" s="40">
        <f t="shared" si="1"/>
        <v>92.039582279215992</v>
      </c>
      <c r="I24" s="39">
        <f>E24-D24</f>
        <v>-3838.7999999999956</v>
      </c>
      <c r="J24" s="8"/>
      <c r="K24" s="22"/>
      <c r="L24" s="8"/>
      <c r="M24" s="8"/>
    </row>
    <row r="25" spans="1:13" ht="38.700000000000003" hidden="1" customHeight="1">
      <c r="A25" s="66"/>
      <c r="B25" s="67"/>
      <c r="C25" s="41"/>
      <c r="D25" s="20"/>
      <c r="E25" s="20"/>
      <c r="F25" s="20"/>
      <c r="G25" s="20"/>
      <c r="H25" s="21"/>
      <c r="I25" s="20"/>
      <c r="K25" s="7"/>
    </row>
    <row r="26" spans="1:13" ht="47.4" customHeight="1">
      <c r="A26" s="62" t="s">
        <v>40</v>
      </c>
      <c r="B26" s="63"/>
      <c r="C26" s="39">
        <v>100</v>
      </c>
      <c r="D26" s="39">
        <v>70</v>
      </c>
      <c r="E26" s="39">
        <v>70</v>
      </c>
      <c r="F26" s="39">
        <v>70</v>
      </c>
      <c r="G26" s="39">
        <v>70</v>
      </c>
      <c r="H26" s="40">
        <f t="shared" ref="H26:H34" si="3">E26/D26*100</f>
        <v>100</v>
      </c>
      <c r="I26" s="39">
        <f t="shared" ref="I26:I34" si="4">E26-D26</f>
        <v>0</v>
      </c>
      <c r="K26" s="7"/>
    </row>
    <row r="27" spans="1:13" ht="84" customHeight="1">
      <c r="A27" s="62" t="s">
        <v>41</v>
      </c>
      <c r="B27" s="63"/>
      <c r="C27" s="39">
        <v>0</v>
      </c>
      <c r="D27" s="39">
        <v>248</v>
      </c>
      <c r="E27" s="39">
        <v>297.60000000000002</v>
      </c>
      <c r="F27" s="39">
        <v>350</v>
      </c>
      <c r="G27" s="39">
        <v>350</v>
      </c>
      <c r="H27" s="40">
        <f t="shared" si="3"/>
        <v>120.00000000000001</v>
      </c>
      <c r="I27" s="39">
        <f t="shared" si="4"/>
        <v>49.600000000000023</v>
      </c>
      <c r="K27" s="7"/>
    </row>
    <row r="28" spans="1:13" ht="46.5" customHeight="1">
      <c r="A28" s="62" t="s">
        <v>20</v>
      </c>
      <c r="B28" s="63"/>
      <c r="C28" s="39">
        <f>SUM(C29:C30)</f>
        <v>0</v>
      </c>
      <c r="D28" s="39">
        <f>SUM(D29:D30)</f>
        <v>0</v>
      </c>
      <c r="E28" s="39">
        <f>SUM(E29:E30)</f>
        <v>3134.2000000000003</v>
      </c>
      <c r="F28" s="39">
        <f>SUM(F29:F30)</f>
        <v>0</v>
      </c>
      <c r="G28" s="39">
        <f>SUM(G29:G30)</f>
        <v>0</v>
      </c>
      <c r="H28" s="40">
        <v>0</v>
      </c>
      <c r="I28" s="39">
        <f t="shared" si="4"/>
        <v>3134.2000000000003</v>
      </c>
      <c r="K28" s="7"/>
    </row>
    <row r="29" spans="1:13" ht="22.5" customHeight="1">
      <c r="A29" s="64" t="s">
        <v>3</v>
      </c>
      <c r="B29" s="65"/>
      <c r="C29" s="42">
        <v>0</v>
      </c>
      <c r="D29" s="42">
        <v>0</v>
      </c>
      <c r="E29" s="42">
        <v>307.3</v>
      </c>
      <c r="F29" s="42">
        <v>0</v>
      </c>
      <c r="G29" s="42">
        <v>0</v>
      </c>
      <c r="H29" s="53">
        <v>0</v>
      </c>
      <c r="I29" s="32">
        <f t="shared" si="4"/>
        <v>307.3</v>
      </c>
      <c r="K29" s="7"/>
    </row>
    <row r="30" spans="1:13" ht="18.75" customHeight="1">
      <c r="A30" s="64" t="s">
        <v>4</v>
      </c>
      <c r="B30" s="65"/>
      <c r="C30" s="42">
        <v>0</v>
      </c>
      <c r="D30" s="42">
        <v>0</v>
      </c>
      <c r="E30" s="42">
        <v>2826.9</v>
      </c>
      <c r="F30" s="42">
        <v>0</v>
      </c>
      <c r="G30" s="42">
        <v>0</v>
      </c>
      <c r="H30" s="53">
        <v>0</v>
      </c>
      <c r="I30" s="32">
        <f t="shared" si="4"/>
        <v>2826.9</v>
      </c>
      <c r="K30" s="7"/>
    </row>
    <row r="31" spans="1:13" s="4" customFormat="1" ht="15.75" customHeight="1">
      <c r="A31" s="92" t="s">
        <v>6</v>
      </c>
      <c r="B31" s="93"/>
      <c r="C31" s="48" t="e">
        <f>C11+C14+C15+C16+C17+C18+C19+C20+C21+C24+C26</f>
        <v>#REF!</v>
      </c>
      <c r="D31" s="23">
        <f>D11+D14+D15+D16+D18+D19+D20+D21+D24+D26+D27+D28</f>
        <v>734032.7</v>
      </c>
      <c r="E31" s="23">
        <f>E11+E14+E15+E16+E18+E19+E20+E21+E24+E26+E27+E28</f>
        <v>446946.39999999997</v>
      </c>
      <c r="F31" s="23">
        <f>F11+F14+F15+F16+F18+F19+F20+F21+F24+F26+F27+F28</f>
        <v>498194.3</v>
      </c>
      <c r="G31" s="23">
        <f>G11+G14+G15+G16+G18+G19+G20+G21+G24+G26+G27+G28</f>
        <v>504464.30000000005</v>
      </c>
      <c r="H31" s="24">
        <f t="shared" si="3"/>
        <v>60.889167471694385</v>
      </c>
      <c r="I31" s="23">
        <f t="shared" si="4"/>
        <v>-287086.3</v>
      </c>
      <c r="J31" s="3"/>
      <c r="K31" s="25"/>
    </row>
    <row r="32" spans="1:13" s="4" customFormat="1" ht="18" customHeight="1">
      <c r="A32" s="64" t="s">
        <v>3</v>
      </c>
      <c r="B32" s="65"/>
      <c r="C32" s="42" t="e">
        <f>C12+#REF!+C15+C16+C17+#REF!+C19+C20+C22+#REF!+C26</f>
        <v>#REF!</v>
      </c>
      <c r="D32" s="45">
        <f>D12+D14+D15+D16+D18+D19+D20+D22+D24+D26+D27+D29</f>
        <v>660798.20000000007</v>
      </c>
      <c r="E32" s="45">
        <f>E12+E14+E15+E16+E18+E19+E20+E22+E24+E26+E27+E29</f>
        <v>421370.89999999991</v>
      </c>
      <c r="F32" s="45">
        <f>F12+F14+F15+F16+F18+F19+F20+F22+F24+F26+F27+F29</f>
        <v>473257.7</v>
      </c>
      <c r="G32" s="45">
        <f>G12+G14+G15+G16+G18+G19+G20+G22+G24+G26+G27+G29</f>
        <v>480380.20000000007</v>
      </c>
      <c r="H32" s="34">
        <f t="shared" si="3"/>
        <v>63.766956386987715</v>
      </c>
      <c r="I32" s="45">
        <f t="shared" si="4"/>
        <v>-239427.30000000016</v>
      </c>
      <c r="J32" s="3"/>
      <c r="K32" s="25"/>
    </row>
    <row r="33" spans="1:13" s="4" customFormat="1" ht="18.75" customHeight="1">
      <c r="A33" s="64" t="s">
        <v>4</v>
      </c>
      <c r="B33" s="65"/>
      <c r="C33" s="42" t="e">
        <f>#REF!+C23+#REF!+#REF!+C13</f>
        <v>#REF!</v>
      </c>
      <c r="D33" s="42">
        <f>D13+D23+D30</f>
        <v>73234.5</v>
      </c>
      <c r="E33" s="42">
        <f>E13+E23+E30</f>
        <v>25575.5</v>
      </c>
      <c r="F33" s="42">
        <f>F13+F23+F30</f>
        <v>24936.6</v>
      </c>
      <c r="G33" s="42">
        <f>G13+G23+G30</f>
        <v>24084.1</v>
      </c>
      <c r="H33" s="34">
        <f t="shared" si="3"/>
        <v>34.922748158313368</v>
      </c>
      <c r="I33" s="45">
        <f t="shared" si="4"/>
        <v>-47659</v>
      </c>
      <c r="J33" s="3"/>
      <c r="K33" s="25"/>
    </row>
    <row r="34" spans="1:13" s="4" customFormat="1" ht="16.2">
      <c r="A34" s="92" t="s">
        <v>5</v>
      </c>
      <c r="B34" s="93"/>
      <c r="C34" s="48" t="e">
        <f>C9-C31</f>
        <v>#REF!</v>
      </c>
      <c r="D34" s="48">
        <f>D9-D31</f>
        <v>112767.20000000007</v>
      </c>
      <c r="E34" s="48">
        <f>E9-E31</f>
        <v>134517.79999999999</v>
      </c>
      <c r="F34" s="60">
        <f>F9-F31-F35</f>
        <v>58677.800000000061</v>
      </c>
      <c r="G34" s="60">
        <f>G9-G31-G35</f>
        <v>54552.099999999977</v>
      </c>
      <c r="H34" s="24">
        <f t="shared" si="3"/>
        <v>119.28805539199334</v>
      </c>
      <c r="I34" s="23">
        <f t="shared" si="4"/>
        <v>21750.599999999919</v>
      </c>
      <c r="J34" s="3"/>
      <c r="K34" s="25"/>
    </row>
    <row r="35" spans="1:13" s="4" customFormat="1" ht="21" customHeight="1">
      <c r="A35" s="92" t="s">
        <v>21</v>
      </c>
      <c r="B35" s="94"/>
      <c r="C35" s="48">
        <v>0</v>
      </c>
      <c r="D35" s="48">
        <v>0</v>
      </c>
      <c r="E35" s="48">
        <v>0</v>
      </c>
      <c r="F35" s="48">
        <v>13555.7</v>
      </c>
      <c r="G35" s="48">
        <v>27982.5</v>
      </c>
      <c r="H35" s="24">
        <v>0</v>
      </c>
      <c r="I35" s="23">
        <v>0</v>
      </c>
      <c r="J35" s="3"/>
      <c r="K35" s="25"/>
    </row>
    <row r="36" spans="1:13" ht="15.6">
      <c r="A36" s="88" t="s">
        <v>16</v>
      </c>
      <c r="B36" s="89"/>
      <c r="C36" s="49">
        <v>10294.200000000001</v>
      </c>
      <c r="D36" s="46">
        <v>-70641.600000000006</v>
      </c>
      <c r="E36" s="46">
        <v>-48348.7</v>
      </c>
      <c r="F36" s="46">
        <v>-48447.1</v>
      </c>
      <c r="G36" s="46">
        <v>-50000.6</v>
      </c>
      <c r="H36" s="26">
        <v>0</v>
      </c>
      <c r="I36" s="27">
        <v>0</v>
      </c>
      <c r="J36" s="2"/>
      <c r="K36" s="2"/>
      <c r="L36" s="2"/>
      <c r="M36" s="2"/>
    </row>
    <row r="37" spans="1:13">
      <c r="B37" s="28"/>
      <c r="C37" s="50"/>
      <c r="D37" s="6"/>
      <c r="E37" s="6"/>
      <c r="F37" s="6"/>
      <c r="G37" s="6"/>
      <c r="J37" s="2"/>
      <c r="K37" s="2"/>
      <c r="L37" s="2"/>
      <c r="M37" s="2"/>
    </row>
    <row r="38" spans="1:13">
      <c r="B38" s="28"/>
      <c r="C38" s="50"/>
      <c r="D38" s="6"/>
      <c r="E38" s="6"/>
      <c r="F38" s="6"/>
      <c r="G38" s="6"/>
      <c r="J38" s="2"/>
      <c r="K38" s="2"/>
      <c r="L38" s="2"/>
      <c r="M38" s="2"/>
    </row>
    <row r="39" spans="1:13">
      <c r="B39" s="28"/>
      <c r="C39" s="50"/>
      <c r="D39" s="6"/>
      <c r="E39" s="6"/>
      <c r="F39" s="6"/>
      <c r="G39" s="6"/>
      <c r="J39" s="2"/>
      <c r="K39" s="2"/>
      <c r="L39" s="2"/>
      <c r="M39" s="2"/>
    </row>
    <row r="40" spans="1:13">
      <c r="C40" s="50"/>
      <c r="D40" s="6"/>
      <c r="E40" s="6"/>
      <c r="F40" s="6"/>
      <c r="G40" s="6"/>
      <c r="J40" s="2"/>
      <c r="K40" s="2"/>
      <c r="L40" s="2"/>
      <c r="M40" s="2"/>
    </row>
    <row r="41" spans="1:13">
      <c r="J41" s="2"/>
      <c r="K41" s="2"/>
      <c r="L41" s="2"/>
      <c r="M41" s="2"/>
    </row>
  </sheetData>
  <mergeCells count="39">
    <mergeCell ref="A32:B32"/>
    <mergeCell ref="A33:B33"/>
    <mergeCell ref="A34:B34"/>
    <mergeCell ref="A35:B35"/>
    <mergeCell ref="A36:B36"/>
    <mergeCell ref="A31:B31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19:B19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E2:I2"/>
    <mergeCell ref="A3:I3"/>
    <mergeCell ref="A5:B7"/>
    <mergeCell ref="C5:C7"/>
    <mergeCell ref="D5:D7"/>
    <mergeCell ref="E5:G5"/>
    <mergeCell ref="H5:I6"/>
    <mergeCell ref="E6:E7"/>
    <mergeCell ref="F6:F7"/>
    <mergeCell ref="G6:G7"/>
  </mergeCells>
  <pageMargins left="0.43307086614173229" right="0.19685039370078741" top="0.27559055118110237" bottom="0.27559055118110237" header="0.31496062992125984" footer="0.31496062992125984"/>
  <pageSetup paperSize="9" scale="7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3 к ПЗ</vt:lpstr>
      <vt:lpstr>Прил 3 к ПЗ 12.11.18</vt:lpstr>
      <vt:lpstr>13.11.18г</vt:lpstr>
      <vt:lpstr>'13.11.18г'!Область_печати</vt:lpstr>
      <vt:lpstr>'Прил 3 к ПЗ 12.11.18'!Область_печати</vt:lpstr>
      <vt:lpstr>'Приложение 3 к ПЗ'!Область_печати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bsz</dc:creator>
  <cp:lastModifiedBy>Галина Михайловна Курская</cp:lastModifiedBy>
  <cp:lastPrinted>2018-11-14T09:02:42Z</cp:lastPrinted>
  <dcterms:created xsi:type="dcterms:W3CDTF">2016-06-17T10:09:22Z</dcterms:created>
  <dcterms:modified xsi:type="dcterms:W3CDTF">2018-12-06T05:48:50Z</dcterms:modified>
</cp:coreProperties>
</file>